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buckley\Desktop\Scenarios\"/>
    </mc:Choice>
  </mc:AlternateContent>
  <bookViews>
    <workbookView xWindow="0" yWindow="0" windowWidth="28800" windowHeight="11835" activeTab="2"/>
  </bookViews>
  <sheets>
    <sheet name="Instructions" sheetId="2" r:id="rId1"/>
    <sheet name="Wages" sheetId="3" r:id="rId2"/>
    <sheet name="Non-Wages" sheetId="5" r:id="rId3"/>
    <sheet name="Calculator" sheetId="1" r:id="rId4"/>
    <sheet name="Spread" sheetId="4" r:id="rId5"/>
    <sheet name="Notes" sheetId="7" r:id="rId6"/>
    <sheet name="Blank Spread" sheetId="6" state="hidden" r:id="rId7"/>
  </sheet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3" l="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8" i="3"/>
  <c r="D2" i="5" l="1"/>
  <c r="G3" i="5"/>
  <c r="E16" i="3"/>
  <c r="E17" i="3"/>
  <c r="E15" i="3"/>
  <c r="E12" i="3"/>
  <c r="E13" i="3"/>
  <c r="E14" i="3"/>
  <c r="E11" i="3"/>
  <c r="E10" i="3"/>
  <c r="E9" i="3"/>
  <c r="F9" i="3" l="1"/>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8" i="3"/>
  <c r="E8" i="3" l="1"/>
  <c r="B8" i="4"/>
  <c r="B10" i="4" s="1"/>
  <c r="B12" i="4" s="1"/>
  <c r="B21" i="4" s="1"/>
  <c r="B23" i="4" s="1"/>
  <c r="B25" i="4" s="1"/>
  <c r="E14" i="4" s="1"/>
  <c r="C22" i="5"/>
  <c r="K15" i="5"/>
  <c r="J15" i="5"/>
  <c r="I15" i="5"/>
  <c r="H15" i="5"/>
  <c r="G15" i="5"/>
  <c r="F15" i="5"/>
  <c r="E15" i="5"/>
  <c r="D15" i="5"/>
  <c r="C15" i="5"/>
  <c r="B15" i="5"/>
  <c r="D3" i="5"/>
  <c r="L235" i="3"/>
  <c r="P235" i="3" s="1"/>
  <c r="O235" i="3"/>
  <c r="D235" i="3"/>
  <c r="L234" i="3"/>
  <c r="P234" i="3" s="1"/>
  <c r="O234" i="3"/>
  <c r="D234" i="3"/>
  <c r="L233" i="3"/>
  <c r="P233" i="3" s="1"/>
  <c r="O233" i="3"/>
  <c r="D233" i="3"/>
  <c r="L232" i="3"/>
  <c r="P232" i="3" s="1"/>
  <c r="O232" i="3"/>
  <c r="D232" i="3"/>
  <c r="L231" i="3"/>
  <c r="P231" i="3" s="1"/>
  <c r="O231" i="3"/>
  <c r="D231" i="3"/>
  <c r="L230" i="3"/>
  <c r="P230" i="3" s="1"/>
  <c r="O230" i="3"/>
  <c r="D230" i="3"/>
  <c r="L229" i="3"/>
  <c r="P229" i="3" s="1"/>
  <c r="O229" i="3"/>
  <c r="D229" i="3"/>
  <c r="L228" i="3"/>
  <c r="P228" i="3" s="1"/>
  <c r="O228" i="3"/>
  <c r="D228" i="3"/>
  <c r="L227" i="3"/>
  <c r="P227" i="3" s="1"/>
  <c r="O227" i="3"/>
  <c r="D227" i="3"/>
  <c r="L226" i="3"/>
  <c r="P226" i="3" s="1"/>
  <c r="O226" i="3"/>
  <c r="D226" i="3"/>
  <c r="L225" i="3"/>
  <c r="P225" i="3" s="1"/>
  <c r="O225" i="3"/>
  <c r="D225" i="3"/>
  <c r="L224" i="3"/>
  <c r="P224" i="3" s="1"/>
  <c r="O224" i="3"/>
  <c r="D224" i="3"/>
  <c r="L223" i="3"/>
  <c r="P223" i="3" s="1"/>
  <c r="O223" i="3"/>
  <c r="D223" i="3"/>
  <c r="L222" i="3"/>
  <c r="P222" i="3" s="1"/>
  <c r="O222" i="3"/>
  <c r="D222" i="3"/>
  <c r="L221" i="3"/>
  <c r="P221" i="3" s="1"/>
  <c r="O221" i="3"/>
  <c r="D221" i="3"/>
  <c r="L220" i="3"/>
  <c r="P220" i="3" s="1"/>
  <c r="O220" i="3"/>
  <c r="D220" i="3"/>
  <c r="L219" i="3"/>
  <c r="P219" i="3" s="1"/>
  <c r="O219" i="3"/>
  <c r="D219" i="3"/>
  <c r="L218" i="3"/>
  <c r="P218" i="3" s="1"/>
  <c r="O218" i="3"/>
  <c r="D218" i="3"/>
  <c r="L217" i="3"/>
  <c r="P217" i="3" s="1"/>
  <c r="O217" i="3"/>
  <c r="D217" i="3"/>
  <c r="L216" i="3"/>
  <c r="P216" i="3" s="1"/>
  <c r="O216" i="3"/>
  <c r="D216" i="3"/>
  <c r="L215" i="3"/>
  <c r="P215" i="3" s="1"/>
  <c r="O215" i="3"/>
  <c r="D215" i="3"/>
  <c r="L214" i="3"/>
  <c r="P214" i="3" s="1"/>
  <c r="O214" i="3"/>
  <c r="D214" i="3"/>
  <c r="L213" i="3"/>
  <c r="P213" i="3" s="1"/>
  <c r="O213" i="3"/>
  <c r="D213" i="3"/>
  <c r="L212" i="3"/>
  <c r="P212" i="3" s="1"/>
  <c r="O212" i="3"/>
  <c r="D212" i="3"/>
  <c r="L211" i="3"/>
  <c r="P211" i="3" s="1"/>
  <c r="O211" i="3"/>
  <c r="D211" i="3"/>
  <c r="L210" i="3"/>
  <c r="P210" i="3" s="1"/>
  <c r="O210" i="3"/>
  <c r="D210" i="3"/>
  <c r="L209" i="3"/>
  <c r="P209" i="3" s="1"/>
  <c r="O209" i="3"/>
  <c r="D209" i="3"/>
  <c r="L208" i="3"/>
  <c r="P208" i="3" s="1"/>
  <c r="O208" i="3"/>
  <c r="D208" i="3"/>
  <c r="L207" i="3"/>
  <c r="P207" i="3" s="1"/>
  <c r="O207" i="3"/>
  <c r="D207" i="3"/>
  <c r="L206" i="3"/>
  <c r="P206" i="3" s="1"/>
  <c r="O206" i="3"/>
  <c r="D206" i="3"/>
  <c r="L205" i="3"/>
  <c r="P205" i="3" s="1"/>
  <c r="O205" i="3"/>
  <c r="D205" i="3"/>
  <c r="L204" i="3"/>
  <c r="P204" i="3" s="1"/>
  <c r="O204" i="3"/>
  <c r="D204" i="3"/>
  <c r="L203" i="3"/>
  <c r="P203" i="3" s="1"/>
  <c r="O203" i="3"/>
  <c r="D203" i="3"/>
  <c r="L202" i="3"/>
  <c r="P202" i="3" s="1"/>
  <c r="O202" i="3"/>
  <c r="D202" i="3"/>
  <c r="L201" i="3"/>
  <c r="P201" i="3" s="1"/>
  <c r="O201" i="3"/>
  <c r="D201" i="3"/>
  <c r="L200" i="3"/>
  <c r="P200" i="3" s="1"/>
  <c r="O200" i="3"/>
  <c r="D200" i="3"/>
  <c r="L199" i="3"/>
  <c r="P199" i="3" s="1"/>
  <c r="O199" i="3"/>
  <c r="D199" i="3"/>
  <c r="L198" i="3"/>
  <c r="P198" i="3" s="1"/>
  <c r="O198" i="3"/>
  <c r="D198" i="3"/>
  <c r="L197" i="3"/>
  <c r="P197" i="3" s="1"/>
  <c r="O197" i="3"/>
  <c r="D197" i="3"/>
  <c r="L196" i="3"/>
  <c r="P196" i="3" s="1"/>
  <c r="O196" i="3"/>
  <c r="D196" i="3"/>
  <c r="L195" i="3"/>
  <c r="P195" i="3" s="1"/>
  <c r="O195" i="3"/>
  <c r="D195" i="3"/>
  <c r="L194" i="3"/>
  <c r="P194" i="3" s="1"/>
  <c r="O194" i="3"/>
  <c r="D194" i="3"/>
  <c r="L193" i="3"/>
  <c r="P193" i="3" s="1"/>
  <c r="O193" i="3"/>
  <c r="D193" i="3"/>
  <c r="L192" i="3"/>
  <c r="P192" i="3" s="1"/>
  <c r="O192" i="3"/>
  <c r="D192" i="3"/>
  <c r="L191" i="3"/>
  <c r="P191" i="3" s="1"/>
  <c r="O191" i="3"/>
  <c r="D191" i="3"/>
  <c r="L190" i="3"/>
  <c r="P190" i="3" s="1"/>
  <c r="O190" i="3"/>
  <c r="D190" i="3"/>
  <c r="L189" i="3"/>
  <c r="P189" i="3" s="1"/>
  <c r="O189" i="3"/>
  <c r="D189" i="3"/>
  <c r="L188" i="3"/>
  <c r="P188" i="3" s="1"/>
  <c r="O188" i="3"/>
  <c r="D188" i="3"/>
  <c r="L187" i="3"/>
  <c r="P187" i="3" s="1"/>
  <c r="O187" i="3"/>
  <c r="D187" i="3"/>
  <c r="L186" i="3"/>
  <c r="P186" i="3" s="1"/>
  <c r="O186" i="3"/>
  <c r="D186" i="3"/>
  <c r="L185" i="3"/>
  <c r="P185" i="3" s="1"/>
  <c r="O185" i="3"/>
  <c r="D185" i="3"/>
  <c r="L184" i="3"/>
  <c r="P184" i="3" s="1"/>
  <c r="O184" i="3"/>
  <c r="D184" i="3"/>
  <c r="L183" i="3"/>
  <c r="P183" i="3" s="1"/>
  <c r="O183" i="3"/>
  <c r="D183" i="3"/>
  <c r="L182" i="3"/>
  <c r="P182" i="3" s="1"/>
  <c r="O182" i="3"/>
  <c r="D182" i="3"/>
  <c r="L181" i="3"/>
  <c r="P181" i="3" s="1"/>
  <c r="O181" i="3"/>
  <c r="D181" i="3"/>
  <c r="L180" i="3"/>
  <c r="P180" i="3" s="1"/>
  <c r="O180" i="3"/>
  <c r="D180" i="3"/>
  <c r="L179" i="3"/>
  <c r="P179" i="3" s="1"/>
  <c r="O179" i="3"/>
  <c r="D179" i="3"/>
  <c r="L178" i="3"/>
  <c r="P178" i="3" s="1"/>
  <c r="O178" i="3"/>
  <c r="D178" i="3"/>
  <c r="L177" i="3"/>
  <c r="P177" i="3" s="1"/>
  <c r="O177" i="3"/>
  <c r="D177" i="3"/>
  <c r="L176" i="3"/>
  <c r="P176" i="3" s="1"/>
  <c r="O176" i="3"/>
  <c r="D176" i="3"/>
  <c r="L175" i="3"/>
  <c r="P175" i="3" s="1"/>
  <c r="O175" i="3"/>
  <c r="D175" i="3"/>
  <c r="L174" i="3"/>
  <c r="P174" i="3" s="1"/>
  <c r="O174" i="3"/>
  <c r="D174" i="3"/>
  <c r="L173" i="3"/>
  <c r="P173" i="3" s="1"/>
  <c r="O173" i="3"/>
  <c r="D173" i="3"/>
  <c r="L172" i="3"/>
  <c r="P172" i="3" s="1"/>
  <c r="O172" i="3"/>
  <c r="D172" i="3"/>
  <c r="L171" i="3"/>
  <c r="P171" i="3" s="1"/>
  <c r="O171" i="3"/>
  <c r="D171" i="3"/>
  <c r="L170" i="3"/>
  <c r="P170" i="3" s="1"/>
  <c r="O170" i="3"/>
  <c r="D170" i="3"/>
  <c r="L169" i="3"/>
  <c r="P169" i="3" s="1"/>
  <c r="O169" i="3"/>
  <c r="D169" i="3"/>
  <c r="L168" i="3"/>
  <c r="P168" i="3" s="1"/>
  <c r="O168" i="3"/>
  <c r="D168" i="3"/>
  <c r="L167" i="3"/>
  <c r="P167" i="3" s="1"/>
  <c r="O167" i="3"/>
  <c r="D167" i="3"/>
  <c r="L166" i="3"/>
  <c r="P166" i="3" s="1"/>
  <c r="O166" i="3"/>
  <c r="D166" i="3"/>
  <c r="L165" i="3"/>
  <c r="P165" i="3" s="1"/>
  <c r="O165" i="3"/>
  <c r="D165" i="3"/>
  <c r="L164" i="3"/>
  <c r="P164" i="3" s="1"/>
  <c r="O164" i="3"/>
  <c r="D164" i="3"/>
  <c r="L163" i="3"/>
  <c r="P163" i="3" s="1"/>
  <c r="O163" i="3"/>
  <c r="D163" i="3"/>
  <c r="L162" i="3"/>
  <c r="P162" i="3" s="1"/>
  <c r="O162" i="3"/>
  <c r="D162" i="3"/>
  <c r="L161" i="3"/>
  <c r="P161" i="3" s="1"/>
  <c r="O161" i="3"/>
  <c r="D161" i="3"/>
  <c r="L160" i="3"/>
  <c r="P160" i="3" s="1"/>
  <c r="O160" i="3"/>
  <c r="D160" i="3"/>
  <c r="L159" i="3"/>
  <c r="P159" i="3" s="1"/>
  <c r="O159" i="3"/>
  <c r="D159" i="3"/>
  <c r="L158" i="3"/>
  <c r="P158" i="3" s="1"/>
  <c r="O158" i="3"/>
  <c r="D158" i="3"/>
  <c r="L157" i="3"/>
  <c r="P157" i="3" s="1"/>
  <c r="O157" i="3"/>
  <c r="D157" i="3"/>
  <c r="L156" i="3"/>
  <c r="P156" i="3" s="1"/>
  <c r="O156" i="3"/>
  <c r="D156" i="3"/>
  <c r="L155" i="3"/>
  <c r="P155" i="3" s="1"/>
  <c r="O155" i="3"/>
  <c r="D155" i="3"/>
  <c r="L154" i="3"/>
  <c r="P154" i="3" s="1"/>
  <c r="O154" i="3"/>
  <c r="D154" i="3"/>
  <c r="L153" i="3"/>
  <c r="P153" i="3" s="1"/>
  <c r="O153" i="3"/>
  <c r="D153" i="3"/>
  <c r="L152" i="3"/>
  <c r="P152" i="3" s="1"/>
  <c r="O152" i="3"/>
  <c r="D152" i="3"/>
  <c r="L151" i="3"/>
  <c r="P151" i="3" s="1"/>
  <c r="O151" i="3"/>
  <c r="D151" i="3"/>
  <c r="L150" i="3"/>
  <c r="P150" i="3" s="1"/>
  <c r="O150" i="3"/>
  <c r="D150" i="3"/>
  <c r="P149" i="3"/>
  <c r="L149" i="3"/>
  <c r="O149" i="3"/>
  <c r="D149" i="3"/>
  <c r="L148" i="3"/>
  <c r="P148" i="3" s="1"/>
  <c r="O148" i="3"/>
  <c r="D148" i="3"/>
  <c r="L147" i="3"/>
  <c r="P147" i="3" s="1"/>
  <c r="O147" i="3"/>
  <c r="D147" i="3"/>
  <c r="L146" i="3"/>
  <c r="P146" i="3" s="1"/>
  <c r="O146" i="3"/>
  <c r="D146" i="3"/>
  <c r="P145" i="3"/>
  <c r="L145" i="3"/>
  <c r="O145" i="3"/>
  <c r="D145" i="3"/>
  <c r="L144" i="3"/>
  <c r="P144" i="3" s="1"/>
  <c r="O144" i="3"/>
  <c r="D144" i="3"/>
  <c r="P143" i="3"/>
  <c r="L143" i="3"/>
  <c r="O143" i="3"/>
  <c r="D143" i="3"/>
  <c r="L142" i="3"/>
  <c r="P142" i="3" s="1"/>
  <c r="O142" i="3"/>
  <c r="D142" i="3"/>
  <c r="L141" i="3"/>
  <c r="P141" i="3" s="1"/>
  <c r="O141" i="3"/>
  <c r="D141" i="3"/>
  <c r="L140" i="3"/>
  <c r="P140" i="3" s="1"/>
  <c r="O140" i="3"/>
  <c r="D140" i="3"/>
  <c r="P139" i="3"/>
  <c r="L139" i="3"/>
  <c r="O139" i="3"/>
  <c r="D139" i="3"/>
  <c r="L138" i="3"/>
  <c r="P138" i="3" s="1"/>
  <c r="O138" i="3"/>
  <c r="D138" i="3"/>
  <c r="P137" i="3"/>
  <c r="L137" i="3"/>
  <c r="O137" i="3"/>
  <c r="D137" i="3"/>
  <c r="L136" i="3"/>
  <c r="P136" i="3" s="1"/>
  <c r="O136" i="3"/>
  <c r="D136" i="3"/>
  <c r="L135" i="3"/>
  <c r="P135" i="3" s="1"/>
  <c r="O135" i="3"/>
  <c r="D135" i="3"/>
  <c r="L134" i="3"/>
  <c r="P134" i="3" s="1"/>
  <c r="O134" i="3"/>
  <c r="D134" i="3"/>
  <c r="P133" i="3"/>
  <c r="L133" i="3"/>
  <c r="O133" i="3"/>
  <c r="D133" i="3"/>
  <c r="L132" i="3"/>
  <c r="P132" i="3" s="1"/>
  <c r="O132" i="3"/>
  <c r="D132" i="3"/>
  <c r="P131" i="3"/>
  <c r="L131" i="3"/>
  <c r="O131" i="3"/>
  <c r="D131" i="3"/>
  <c r="L130" i="3"/>
  <c r="P130" i="3" s="1"/>
  <c r="O130" i="3"/>
  <c r="D130" i="3"/>
  <c r="L129" i="3"/>
  <c r="P129" i="3" s="1"/>
  <c r="O129" i="3"/>
  <c r="D129" i="3"/>
  <c r="L128" i="3"/>
  <c r="P128" i="3" s="1"/>
  <c r="O128" i="3"/>
  <c r="D128" i="3"/>
  <c r="P127" i="3"/>
  <c r="L127" i="3"/>
  <c r="O127" i="3"/>
  <c r="D127" i="3"/>
  <c r="L126" i="3"/>
  <c r="P126" i="3" s="1"/>
  <c r="O126" i="3"/>
  <c r="D126" i="3"/>
  <c r="P125" i="3"/>
  <c r="L125" i="3"/>
  <c r="O125" i="3"/>
  <c r="D125" i="3"/>
  <c r="L124" i="3"/>
  <c r="P124" i="3" s="1"/>
  <c r="O124" i="3"/>
  <c r="D124" i="3"/>
  <c r="L123" i="3"/>
  <c r="P123" i="3" s="1"/>
  <c r="O123" i="3"/>
  <c r="D123" i="3"/>
  <c r="L122" i="3"/>
  <c r="P122" i="3" s="1"/>
  <c r="O122" i="3"/>
  <c r="D122" i="3"/>
  <c r="P121" i="3"/>
  <c r="L121" i="3"/>
  <c r="O121" i="3"/>
  <c r="D121" i="3"/>
  <c r="L120" i="3"/>
  <c r="P120" i="3" s="1"/>
  <c r="O120" i="3"/>
  <c r="D120" i="3"/>
  <c r="P119" i="3"/>
  <c r="L119" i="3"/>
  <c r="O119" i="3"/>
  <c r="D119" i="3"/>
  <c r="L118" i="3"/>
  <c r="P118" i="3" s="1"/>
  <c r="O118" i="3"/>
  <c r="D118" i="3"/>
  <c r="L117" i="3"/>
  <c r="P117" i="3" s="1"/>
  <c r="O117" i="3"/>
  <c r="D117" i="3"/>
  <c r="L116" i="3"/>
  <c r="P116" i="3" s="1"/>
  <c r="O116" i="3"/>
  <c r="D116" i="3"/>
  <c r="P115" i="3"/>
  <c r="L115" i="3"/>
  <c r="O115" i="3"/>
  <c r="D115" i="3"/>
  <c r="L114" i="3"/>
  <c r="P114" i="3" s="1"/>
  <c r="O114" i="3"/>
  <c r="D114" i="3"/>
  <c r="P113" i="3"/>
  <c r="L113" i="3"/>
  <c r="O113" i="3"/>
  <c r="D113" i="3"/>
  <c r="L112" i="3"/>
  <c r="P112" i="3" s="1"/>
  <c r="O112" i="3"/>
  <c r="D112" i="3"/>
  <c r="L111" i="3"/>
  <c r="P111" i="3" s="1"/>
  <c r="O111" i="3"/>
  <c r="D111" i="3"/>
  <c r="L110" i="3"/>
  <c r="P110" i="3" s="1"/>
  <c r="O110" i="3"/>
  <c r="D110" i="3"/>
  <c r="P109" i="3"/>
  <c r="L109" i="3"/>
  <c r="O109" i="3"/>
  <c r="D109" i="3"/>
  <c r="L108" i="3"/>
  <c r="P108" i="3" s="1"/>
  <c r="O108" i="3"/>
  <c r="D108" i="3"/>
  <c r="P107" i="3"/>
  <c r="L107" i="3"/>
  <c r="O107" i="3"/>
  <c r="D107" i="3"/>
  <c r="L106" i="3"/>
  <c r="P106" i="3" s="1"/>
  <c r="O106" i="3"/>
  <c r="D106" i="3"/>
  <c r="L105" i="3"/>
  <c r="P105" i="3" s="1"/>
  <c r="O105" i="3"/>
  <c r="D105" i="3"/>
  <c r="L104" i="3"/>
  <c r="P104" i="3" s="1"/>
  <c r="O104" i="3"/>
  <c r="D104" i="3"/>
  <c r="P103" i="3"/>
  <c r="L103" i="3"/>
  <c r="O103" i="3"/>
  <c r="D103" i="3"/>
  <c r="L102" i="3"/>
  <c r="P102" i="3" s="1"/>
  <c r="O102" i="3"/>
  <c r="D102" i="3"/>
  <c r="P101" i="3"/>
  <c r="L101" i="3"/>
  <c r="O101" i="3"/>
  <c r="D101" i="3"/>
  <c r="L100" i="3"/>
  <c r="P100" i="3" s="1"/>
  <c r="O100" i="3"/>
  <c r="D100" i="3"/>
  <c r="L99" i="3"/>
  <c r="P99" i="3" s="1"/>
  <c r="O99" i="3"/>
  <c r="D99" i="3"/>
  <c r="L98" i="3"/>
  <c r="P98" i="3" s="1"/>
  <c r="O98" i="3"/>
  <c r="D98" i="3"/>
  <c r="P97" i="3"/>
  <c r="L97" i="3"/>
  <c r="O97" i="3"/>
  <c r="D97" i="3"/>
  <c r="L96" i="3"/>
  <c r="P96" i="3" s="1"/>
  <c r="O96" i="3"/>
  <c r="D96" i="3"/>
  <c r="P95" i="3"/>
  <c r="L95" i="3"/>
  <c r="O95" i="3"/>
  <c r="D95" i="3"/>
  <c r="L94" i="3"/>
  <c r="P94" i="3" s="1"/>
  <c r="O94" i="3"/>
  <c r="D94" i="3"/>
  <c r="L93" i="3"/>
  <c r="P93" i="3" s="1"/>
  <c r="O93" i="3"/>
  <c r="D93" i="3"/>
  <c r="L92" i="3"/>
  <c r="P92" i="3" s="1"/>
  <c r="O92" i="3"/>
  <c r="D92" i="3"/>
  <c r="P91" i="3"/>
  <c r="L91" i="3"/>
  <c r="O91" i="3"/>
  <c r="D91" i="3"/>
  <c r="L90" i="3"/>
  <c r="P90" i="3" s="1"/>
  <c r="O90" i="3"/>
  <c r="D90" i="3"/>
  <c r="P89" i="3"/>
  <c r="L89" i="3"/>
  <c r="O89" i="3"/>
  <c r="D89" i="3"/>
  <c r="L88" i="3"/>
  <c r="P88" i="3" s="1"/>
  <c r="O88" i="3"/>
  <c r="D88" i="3"/>
  <c r="L87" i="3"/>
  <c r="P87" i="3" s="1"/>
  <c r="O87" i="3"/>
  <c r="D87" i="3"/>
  <c r="L86" i="3"/>
  <c r="P86" i="3" s="1"/>
  <c r="O86" i="3"/>
  <c r="D86" i="3"/>
  <c r="P85" i="3"/>
  <c r="L85" i="3"/>
  <c r="O85" i="3"/>
  <c r="D85" i="3"/>
  <c r="L84" i="3"/>
  <c r="P84" i="3" s="1"/>
  <c r="O84" i="3"/>
  <c r="D84" i="3"/>
  <c r="P83" i="3"/>
  <c r="L83" i="3"/>
  <c r="O83" i="3"/>
  <c r="D83" i="3"/>
  <c r="L82" i="3"/>
  <c r="P82" i="3" s="1"/>
  <c r="O82" i="3"/>
  <c r="D82" i="3"/>
  <c r="L81" i="3"/>
  <c r="P81" i="3" s="1"/>
  <c r="O81" i="3"/>
  <c r="D81" i="3"/>
  <c r="L80" i="3"/>
  <c r="P80" i="3" s="1"/>
  <c r="O80" i="3"/>
  <c r="D80" i="3"/>
  <c r="P79" i="3"/>
  <c r="L79" i="3"/>
  <c r="O79" i="3"/>
  <c r="D79" i="3"/>
  <c r="L78" i="3"/>
  <c r="P78" i="3" s="1"/>
  <c r="O78" i="3"/>
  <c r="D78" i="3"/>
  <c r="P77" i="3"/>
  <c r="L77" i="3"/>
  <c r="O77" i="3"/>
  <c r="D77" i="3"/>
  <c r="L76" i="3"/>
  <c r="P76" i="3" s="1"/>
  <c r="O76" i="3"/>
  <c r="D76" i="3"/>
  <c r="L75" i="3"/>
  <c r="P75" i="3" s="1"/>
  <c r="O75" i="3"/>
  <c r="D75" i="3"/>
  <c r="L74" i="3"/>
  <c r="P74" i="3" s="1"/>
  <c r="O74" i="3"/>
  <c r="D74" i="3"/>
  <c r="P73" i="3"/>
  <c r="L73" i="3"/>
  <c r="O73" i="3"/>
  <c r="D73" i="3"/>
  <c r="L72" i="3"/>
  <c r="P72" i="3" s="1"/>
  <c r="O72" i="3"/>
  <c r="D72" i="3"/>
  <c r="P71" i="3"/>
  <c r="L71" i="3"/>
  <c r="O71" i="3"/>
  <c r="D71" i="3"/>
  <c r="L70" i="3"/>
  <c r="P70" i="3" s="1"/>
  <c r="O70" i="3"/>
  <c r="D70" i="3"/>
  <c r="L69" i="3"/>
  <c r="P69" i="3" s="1"/>
  <c r="O69" i="3"/>
  <c r="D69" i="3"/>
  <c r="L68" i="3"/>
  <c r="P68" i="3" s="1"/>
  <c r="O68" i="3"/>
  <c r="D68" i="3"/>
  <c r="P67" i="3"/>
  <c r="L67" i="3"/>
  <c r="O67" i="3"/>
  <c r="D67" i="3"/>
  <c r="O66" i="3"/>
  <c r="L66" i="3"/>
  <c r="P66" i="3" s="1"/>
  <c r="D66" i="3"/>
  <c r="O65" i="3"/>
  <c r="L65" i="3"/>
  <c r="P65" i="3" s="1"/>
  <c r="D65" i="3"/>
  <c r="O64" i="3"/>
  <c r="L64" i="3"/>
  <c r="P64" i="3" s="1"/>
  <c r="D64" i="3"/>
  <c r="O63" i="3"/>
  <c r="L63" i="3"/>
  <c r="P63" i="3" s="1"/>
  <c r="D63" i="3"/>
  <c r="O62" i="3"/>
  <c r="L62" i="3"/>
  <c r="P62" i="3" s="1"/>
  <c r="D62" i="3"/>
  <c r="O61" i="3"/>
  <c r="L61" i="3"/>
  <c r="P61" i="3" s="1"/>
  <c r="D61" i="3"/>
  <c r="O60" i="3"/>
  <c r="L60" i="3"/>
  <c r="P60" i="3" s="1"/>
  <c r="D60" i="3"/>
  <c r="O59" i="3"/>
  <c r="L59" i="3"/>
  <c r="P59" i="3" s="1"/>
  <c r="D59" i="3"/>
  <c r="O58" i="3"/>
  <c r="L58" i="3"/>
  <c r="P58" i="3" s="1"/>
  <c r="D58" i="3"/>
  <c r="O57" i="3"/>
  <c r="L57" i="3"/>
  <c r="P57" i="3" s="1"/>
  <c r="D57" i="3"/>
  <c r="O56" i="3"/>
  <c r="L56" i="3"/>
  <c r="P56" i="3" s="1"/>
  <c r="D56" i="3"/>
  <c r="O55" i="3"/>
  <c r="L55" i="3"/>
  <c r="P55" i="3" s="1"/>
  <c r="D55" i="3"/>
  <c r="O54" i="3"/>
  <c r="L54" i="3"/>
  <c r="P54" i="3" s="1"/>
  <c r="D54" i="3"/>
  <c r="O53" i="3"/>
  <c r="L53" i="3"/>
  <c r="P53" i="3" s="1"/>
  <c r="D53" i="3"/>
  <c r="O52" i="3"/>
  <c r="L52" i="3"/>
  <c r="P52" i="3" s="1"/>
  <c r="D52" i="3"/>
  <c r="O51" i="3"/>
  <c r="L51" i="3"/>
  <c r="P51" i="3" s="1"/>
  <c r="D51" i="3"/>
  <c r="O50" i="3"/>
  <c r="L50" i="3"/>
  <c r="P50" i="3" s="1"/>
  <c r="D50" i="3"/>
  <c r="O49" i="3"/>
  <c r="L49" i="3"/>
  <c r="P49" i="3" s="1"/>
  <c r="D49" i="3"/>
  <c r="O48" i="3"/>
  <c r="L48" i="3"/>
  <c r="P48" i="3" s="1"/>
  <c r="D48" i="3"/>
  <c r="O47" i="3"/>
  <c r="L47" i="3"/>
  <c r="P47" i="3" s="1"/>
  <c r="D47" i="3"/>
  <c r="O46" i="3"/>
  <c r="L46" i="3"/>
  <c r="P46" i="3" s="1"/>
  <c r="D46" i="3"/>
  <c r="O45" i="3"/>
  <c r="L45" i="3"/>
  <c r="P45" i="3" s="1"/>
  <c r="D45" i="3"/>
  <c r="O44" i="3"/>
  <c r="L44" i="3"/>
  <c r="P44" i="3" s="1"/>
  <c r="D44" i="3"/>
  <c r="O43" i="3"/>
  <c r="L43" i="3"/>
  <c r="P43" i="3" s="1"/>
  <c r="D43" i="3"/>
  <c r="O42" i="3"/>
  <c r="L42" i="3"/>
  <c r="P42" i="3" s="1"/>
  <c r="D42" i="3"/>
  <c r="O41" i="3"/>
  <c r="L41" i="3"/>
  <c r="P41" i="3" s="1"/>
  <c r="D41" i="3"/>
  <c r="O40" i="3"/>
  <c r="L40" i="3"/>
  <c r="P40" i="3" s="1"/>
  <c r="D40" i="3"/>
  <c r="O39" i="3"/>
  <c r="L39" i="3"/>
  <c r="P39" i="3" s="1"/>
  <c r="D39" i="3"/>
  <c r="O38" i="3"/>
  <c r="L38" i="3"/>
  <c r="P38" i="3" s="1"/>
  <c r="D38" i="3"/>
  <c r="O37" i="3"/>
  <c r="L37" i="3"/>
  <c r="P37" i="3" s="1"/>
  <c r="D37" i="3"/>
  <c r="O36" i="3"/>
  <c r="L36" i="3"/>
  <c r="P36" i="3" s="1"/>
  <c r="D36" i="3"/>
  <c r="O35" i="3"/>
  <c r="L35" i="3"/>
  <c r="P35" i="3" s="1"/>
  <c r="D35" i="3"/>
  <c r="O34" i="3"/>
  <c r="L34" i="3"/>
  <c r="P34" i="3" s="1"/>
  <c r="D34" i="3"/>
  <c r="O33" i="3"/>
  <c r="L33" i="3"/>
  <c r="P33" i="3" s="1"/>
  <c r="D33" i="3"/>
  <c r="O32" i="3"/>
  <c r="L32" i="3"/>
  <c r="P32" i="3" s="1"/>
  <c r="D32" i="3"/>
  <c r="O31" i="3"/>
  <c r="L31" i="3"/>
  <c r="P31" i="3" s="1"/>
  <c r="D31" i="3"/>
  <c r="O30" i="3"/>
  <c r="L30" i="3"/>
  <c r="P30" i="3" s="1"/>
  <c r="D30" i="3"/>
  <c r="O29" i="3"/>
  <c r="L29" i="3"/>
  <c r="P29" i="3" s="1"/>
  <c r="D29" i="3"/>
  <c r="O28" i="3"/>
  <c r="L28" i="3"/>
  <c r="P28" i="3" s="1"/>
  <c r="D28" i="3"/>
  <c r="O27" i="3"/>
  <c r="L27" i="3"/>
  <c r="P27" i="3" s="1"/>
  <c r="D27" i="3"/>
  <c r="O26" i="3"/>
  <c r="L26" i="3"/>
  <c r="P26" i="3" s="1"/>
  <c r="D26" i="3"/>
  <c r="O25" i="3"/>
  <c r="L25" i="3"/>
  <c r="P25" i="3" s="1"/>
  <c r="D25" i="3"/>
  <c r="O24" i="3"/>
  <c r="L24" i="3"/>
  <c r="P24" i="3" s="1"/>
  <c r="D24" i="3"/>
  <c r="O23" i="3"/>
  <c r="L23" i="3"/>
  <c r="P23" i="3" s="1"/>
  <c r="D23" i="3"/>
  <c r="O22" i="3"/>
  <c r="L22" i="3"/>
  <c r="P22" i="3" s="1"/>
  <c r="D22" i="3"/>
  <c r="O21" i="3"/>
  <c r="L21" i="3"/>
  <c r="P21" i="3" s="1"/>
  <c r="D21" i="3"/>
  <c r="O20" i="3"/>
  <c r="L20" i="3"/>
  <c r="P20" i="3" s="1"/>
  <c r="D20" i="3"/>
  <c r="O19" i="3"/>
  <c r="L19" i="3"/>
  <c r="P19" i="3" s="1"/>
  <c r="D19" i="3"/>
  <c r="O18" i="3"/>
  <c r="L18" i="3"/>
  <c r="P18" i="3" s="1"/>
  <c r="D18" i="3"/>
  <c r="O17" i="3"/>
  <c r="L17" i="3"/>
  <c r="P17" i="3" s="1"/>
  <c r="D17" i="3"/>
  <c r="O16" i="3"/>
  <c r="L16" i="3"/>
  <c r="P16" i="3" s="1"/>
  <c r="D16" i="3"/>
  <c r="O15" i="3"/>
  <c r="L15" i="3"/>
  <c r="P15" i="3" s="1"/>
  <c r="D15" i="3"/>
  <c r="O14" i="3"/>
  <c r="L14" i="3"/>
  <c r="P14" i="3" s="1"/>
  <c r="D14" i="3"/>
  <c r="O13" i="3"/>
  <c r="L13" i="3"/>
  <c r="P13" i="3" s="1"/>
  <c r="D13" i="3"/>
  <c r="O12" i="3"/>
  <c r="L12" i="3"/>
  <c r="P12" i="3" s="1"/>
  <c r="D12" i="3"/>
  <c r="O11" i="3"/>
  <c r="L11" i="3"/>
  <c r="P11" i="3" s="1"/>
  <c r="D11" i="3"/>
  <c r="L10" i="3"/>
  <c r="P10" i="3" s="1"/>
  <c r="O10" i="3"/>
  <c r="D10" i="3"/>
  <c r="O9" i="3"/>
  <c r="L9" i="3"/>
  <c r="P9" i="3" s="1"/>
  <c r="D9" i="3"/>
  <c r="O8" i="3"/>
  <c r="L8" i="3"/>
  <c r="P8" i="3" s="1"/>
  <c r="D8" i="3"/>
  <c r="E7" i="3"/>
  <c r="F7" i="3" l="1"/>
  <c r="P236" i="3"/>
  <c r="O236" i="3"/>
  <c r="D35" i="1"/>
  <c r="D22" i="5" l="1"/>
  <c r="E22" i="5" s="1"/>
  <c r="K2" i="5"/>
  <c r="C46" i="1"/>
  <c r="E6" i="5" l="1"/>
  <c r="F22" i="5"/>
  <c r="D53" i="1"/>
  <c r="F6" i="5" l="1"/>
  <c r="G22" i="5"/>
  <c r="D32" i="1"/>
  <c r="G6" i="5" l="1"/>
  <c r="H22" i="5"/>
  <c r="B48" i="1"/>
  <c r="B49" i="1"/>
  <c r="H6" i="5" l="1"/>
  <c r="I22" i="5"/>
  <c r="C49" i="1"/>
  <c r="I6" i="5" l="1"/>
  <c r="J22" i="5"/>
  <c r="C50" i="1"/>
  <c r="B8" i="6"/>
  <c r="B10" i="6" s="1"/>
  <c r="B12" i="6" s="1"/>
  <c r="B21" i="6" s="1"/>
  <c r="B23" i="6" s="1"/>
  <c r="B25" i="6" s="1"/>
  <c r="E14" i="6" s="1"/>
  <c r="J6" i="5" l="1"/>
  <c r="K22" i="5"/>
  <c r="K6" i="5" s="1"/>
  <c r="D37" i="1"/>
  <c r="M12" i="5" l="1"/>
  <c r="M14" i="5"/>
  <c r="M11" i="5"/>
  <c r="M13" i="5"/>
  <c r="M8" i="5"/>
  <c r="M9" i="5"/>
  <c r="M10" i="5"/>
  <c r="M7" i="5"/>
  <c r="B2" i="1"/>
  <c r="M15" i="5" l="1"/>
  <c r="C12" i="1"/>
  <c r="C11" i="1"/>
  <c r="C10" i="1"/>
  <c r="C9" i="1" l="1"/>
  <c r="D9" i="1" s="1"/>
  <c r="D36" i="1" l="1"/>
  <c r="D14" i="1" l="1"/>
  <c r="D12" i="1"/>
  <c r="D11" i="1"/>
  <c r="D10" i="1"/>
  <c r="D15" i="1" s="1"/>
  <c r="D17" i="1" s="1"/>
  <c r="D19" i="1" s="1"/>
  <c r="D38" i="1" l="1"/>
  <c r="D34" i="1"/>
  <c r="D33" i="1"/>
  <c r="G32" i="1" s="1"/>
  <c r="D40" i="1"/>
  <c r="D39" i="1" l="1"/>
  <c r="H32" i="1" s="1"/>
  <c r="D41" i="1" s="1"/>
  <c r="D50" i="1" s="1"/>
  <c r="D54" i="1" s="1"/>
  <c r="D56" i="1" s="1"/>
  <c r="D58" i="1" s="1"/>
</calcChain>
</file>

<file path=xl/sharedStrings.xml><?xml version="1.0" encoding="utf-8"?>
<sst xmlns="http://schemas.openxmlformats.org/spreadsheetml/2006/main" count="211" uniqueCount="172">
  <si>
    <t>Borrower Name:</t>
  </si>
  <si>
    <r>
      <rPr>
        <b/>
        <sz val="14"/>
        <color theme="1"/>
        <rFont val="Calibri"/>
        <family val="2"/>
        <scheme val="minor"/>
      </rPr>
      <t xml:space="preserve">Maximum Loan Amount  </t>
    </r>
    <r>
      <rPr>
        <b/>
        <sz val="10"/>
        <color theme="1"/>
        <rFont val="Calibri"/>
        <family val="2"/>
        <scheme val="minor"/>
      </rPr>
      <t xml:space="preserve">
(The maximum amount a qualified borrower may apply for)</t>
    </r>
  </si>
  <si>
    <t>Last 12 Months</t>
  </si>
  <si>
    <t>Average Monthly</t>
  </si>
  <si>
    <t>Maximium Loan Amount:</t>
  </si>
  <si>
    <t xml:space="preserve">  Payroll Costs:*</t>
  </si>
  <si>
    <t xml:space="preserve">    Salaries, wages, commissions, vacation and sick pay (not to exceed $100K</t>
  </si>
  <si>
    <t xml:space="preserve">      per employee) other than qualified sick or family leave</t>
  </si>
  <si>
    <t xml:space="preserve">    Group Health Insurance</t>
  </si>
  <si>
    <t xml:space="preserve">    Retirement Benefit Costs</t>
  </si>
  <si>
    <t xml:space="preserve">    State/Local Taxes on Employee Compensation (i.e., employer U.C. tax)</t>
  </si>
  <si>
    <t xml:space="preserve">    Self-Employed Income (and subcontractors) not to exceed $100K per year</t>
  </si>
  <si>
    <t xml:space="preserve">      per self-employed prorated for the period February 15, 2020 to June 30, 2020</t>
  </si>
  <si>
    <t>Subtotal</t>
  </si>
  <si>
    <t>Line 1</t>
  </si>
  <si>
    <t>MAXIMUM LOAN AMOUNT (Lesser of Line 1 or $10 million)</t>
  </si>
  <si>
    <t>Line 2</t>
  </si>
  <si>
    <t xml:space="preserve">1)  Payroll costs (defined above) </t>
  </si>
  <si>
    <t>2)  Health care benefits (including group health insurance)</t>
  </si>
  <si>
    <t xml:space="preserve">3)  Interest on mortgages (not principal) </t>
  </si>
  <si>
    <t>4)  Rent (including rent under a lease agreement)</t>
  </si>
  <si>
    <t>5)  Utilities</t>
  </si>
  <si>
    <t>6)  Interest on any other debt obligations that were incurred before February 15, 2020</t>
  </si>
  <si>
    <t>Loan Forgiveness Amount
(The maximum amount a qualifed borrower may have forgiven)</t>
  </si>
  <si>
    <t>Payroll Costs (defined above)</t>
  </si>
  <si>
    <t>Rent</t>
  </si>
  <si>
    <t>Utiltities</t>
  </si>
  <si>
    <t xml:space="preserve">Interest on Covered Mortgages (on real or personal property) </t>
  </si>
  <si>
    <t>Tentative Loan Forgiveness (before required reductions)</t>
  </si>
  <si>
    <t>LESS:  Required Reductions in Loan Forgiveness:</t>
  </si>
  <si>
    <t xml:space="preserve">            Number of Employees:</t>
  </si>
  <si>
    <t xml:space="preserve">            Monthly Average Full Time Equivalent ("FTE") Employees for the </t>
  </si>
  <si>
    <t xml:space="preserve">            Lesser of (at borrower's choice):</t>
  </si>
  <si>
    <t xml:space="preserve">               Monthly Average FTE's for the period February 15 to June 30, 2019</t>
  </si>
  <si>
    <t xml:space="preserve">               Monthly Average FTE's for the period January 1 to February 29, 2020**</t>
  </si>
  <si>
    <t xml:space="preserve">            % Reduction</t>
  </si>
  <si>
    <t xml:space="preserve">            Compensation Reduction:</t>
  </si>
  <si>
    <t xml:space="preserve">            Individual Employee Compensation Reduction in Excess of 25%</t>
  </si>
  <si>
    <t xml:space="preserve">               Compared to the Most Recent Full Quarter Before Origination of Loan***</t>
  </si>
  <si>
    <t xml:space="preserve">            Tentative Loan Forgiveness</t>
  </si>
  <si>
    <t>Line 3</t>
  </si>
  <si>
    <t>TOTAL LOAN FORGIVENESS (lesser of Line 2 or Line 3 above)</t>
  </si>
  <si>
    <t>Line 4</t>
  </si>
  <si>
    <t>BALANCE OF LOAN NOT FORGIVEN (if any)</t>
  </si>
  <si>
    <t>**A reduction in FTE's  between February 15th and April 27th, 2020 is disregarded if the reduction is eliminated by June 30, 2020 for purposes of the reduction in number of employees and/or compensation.</t>
  </si>
  <si>
    <t xml:space="preserve">***Compensation Reduction does not apply to any employee who, during any pay period in 2019, earned wages or salary at an annualized rate of pay in excess of $100,000. </t>
  </si>
  <si>
    <t xml:space="preserve">Highlighted cells represent editable variables that should be completed with final client data. </t>
  </si>
  <si>
    <t>SBA Loan Number</t>
  </si>
  <si>
    <t>Employee Name</t>
  </si>
  <si>
    <t>Total</t>
  </si>
  <si>
    <t>Cash Compensation Paid during Covered Period</t>
  </si>
  <si>
    <t>Business Legal Name ("Borrower")</t>
  </si>
  <si>
    <t>Business Address</t>
  </si>
  <si>
    <t>DBA or Tradename, if applicable</t>
  </si>
  <si>
    <t>Business TIN (EIN, SSN)</t>
  </si>
  <si>
    <t>Business Phone</t>
  </si>
  <si>
    <t>Primary Contact</t>
  </si>
  <si>
    <t>E-mail Address</t>
  </si>
  <si>
    <t>Documentation needed:</t>
  </si>
  <si>
    <t>Payroll:</t>
  </si>
  <si>
    <t>Non-Payroll:</t>
  </si>
  <si>
    <t>FTE:</t>
  </si>
  <si>
    <t>Borrower only has to choose one.</t>
  </si>
  <si>
    <t>Other:</t>
  </si>
  <si>
    <t>Name</t>
  </si>
  <si>
    <t>Trade name</t>
  </si>
  <si>
    <t>Tax ID</t>
  </si>
  <si>
    <t>Q1</t>
  </si>
  <si>
    <t>Q2</t>
  </si>
  <si>
    <t>Q3</t>
  </si>
  <si>
    <t>Q4</t>
  </si>
  <si>
    <t># of Employees</t>
  </si>
  <si>
    <t>Wages Tips Comp</t>
  </si>
  <si>
    <t>2019 Total:</t>
  </si>
  <si>
    <t>Difference</t>
  </si>
  <si>
    <t>Combined payroll</t>
  </si>
  <si>
    <t>Less $100M +</t>
  </si>
  <si>
    <t>Eligible wages</t>
  </si>
  <si>
    <t>Tips</t>
  </si>
  <si>
    <t>Paid Leave</t>
  </si>
  <si>
    <t>Dismissal or Separation</t>
  </si>
  <si>
    <t>Health Care Benefits</t>
  </si>
  <si>
    <t>Retirement Benefits</t>
  </si>
  <si>
    <t>State or Local Tax</t>
  </si>
  <si>
    <t>Other</t>
  </si>
  <si>
    <t>Average</t>
  </si>
  <si>
    <t>Loan Amount</t>
  </si>
  <si>
    <t>SBA Processing fee</t>
  </si>
  <si>
    <t>Borrower's do not need to complete this sheet.</t>
  </si>
  <si>
    <r>
      <rPr>
        <b/>
        <sz val="11"/>
        <color theme="1"/>
        <rFont val="Calibri"/>
        <family val="2"/>
        <scheme val="minor"/>
      </rPr>
      <t>a.</t>
    </r>
    <r>
      <rPr>
        <sz val="11"/>
        <color theme="1"/>
        <rFont val="Calibri"/>
        <family val="2"/>
        <scheme val="minor"/>
      </rPr>
      <t xml:space="preserve">  Bank account statements or third-party payroll service provider reports documenting the amount of cash compensation paid to each individual employee</t>
    </r>
  </si>
  <si>
    <r>
      <rPr>
        <b/>
        <sz val="11"/>
        <color theme="1"/>
        <rFont val="Calibri"/>
        <family val="2"/>
        <scheme val="minor"/>
      </rPr>
      <t>b</t>
    </r>
    <r>
      <rPr>
        <sz val="11"/>
        <color theme="1"/>
        <rFont val="Calibri"/>
        <family val="2"/>
        <scheme val="minor"/>
      </rPr>
      <t xml:space="preserve">. Tax forms (or equivalent third-party payroll service provider reports) for the periods that overlap with the Covered Period or the Alternative Payroll Covered Period: </t>
    </r>
  </si>
  <si>
    <r>
      <t xml:space="preserve">    </t>
    </r>
    <r>
      <rPr>
        <b/>
        <sz val="11"/>
        <color theme="1"/>
        <rFont val="Calibri"/>
        <family val="2"/>
        <scheme val="minor"/>
      </rPr>
      <t xml:space="preserve">     i.</t>
    </r>
    <r>
      <rPr>
        <sz val="11"/>
        <color theme="1"/>
        <rFont val="Calibri"/>
        <family val="2"/>
        <scheme val="minor"/>
      </rPr>
      <t xml:space="preserve"> Payroll tax filings reported, or that will be reported, to the IRS (typically, Form 941); and</t>
    </r>
  </si>
  <si>
    <r>
      <rPr>
        <b/>
        <sz val="11"/>
        <color theme="1"/>
        <rFont val="Calibri"/>
        <family val="2"/>
        <scheme val="minor"/>
      </rPr>
      <t xml:space="preserve">        ii.</t>
    </r>
    <r>
      <rPr>
        <sz val="11"/>
        <color theme="1"/>
        <rFont val="Calibri"/>
        <family val="2"/>
        <scheme val="minor"/>
      </rPr>
      <t xml:space="preserve"> State quarterly business and individual employee wage reporting and unemployment insurance tax filings reported, or that will be reported, to the relevant state.</t>
    </r>
  </si>
  <si>
    <r>
      <rPr>
        <b/>
        <sz val="11"/>
        <color theme="1"/>
        <rFont val="Calibri"/>
        <family val="2"/>
        <scheme val="minor"/>
      </rPr>
      <t>c.</t>
    </r>
    <r>
      <rPr>
        <sz val="11"/>
        <color theme="1"/>
        <rFont val="Calibri"/>
        <family val="2"/>
        <scheme val="minor"/>
      </rPr>
      <t xml:space="preserve"> Payment receipts, cancelled checks, or account statements documenting the amount of any employer contributions to employee health insurance and retirement plans that the Borrower included in the forgiveness amount</t>
    </r>
  </si>
  <si>
    <t>Payroll</t>
  </si>
  <si>
    <t>Health Care Costs</t>
  </si>
  <si>
    <t>Retirement Costs</t>
  </si>
  <si>
    <t>Less: EIDL Advance</t>
  </si>
  <si>
    <t>Fund Date</t>
  </si>
  <si>
    <t>Covered Period</t>
  </si>
  <si>
    <t>-</t>
  </si>
  <si>
    <t>Expense</t>
  </si>
  <si>
    <t>April</t>
  </si>
  <si>
    <t>May</t>
  </si>
  <si>
    <t>June</t>
  </si>
  <si>
    <t>%</t>
  </si>
  <si>
    <t>July</t>
  </si>
  <si>
    <t>Mortgage Interest</t>
  </si>
  <si>
    <t>Gas</t>
  </si>
  <si>
    <t>Electricity</t>
  </si>
  <si>
    <t>Internet</t>
  </si>
  <si>
    <t>Telephone</t>
  </si>
  <si>
    <t>Health Insurance</t>
  </si>
  <si>
    <t>Enter amount of EIDL loan received if applicable</t>
  </si>
  <si>
    <t># of days</t>
  </si>
  <si>
    <t>First Day of Month</t>
  </si>
  <si>
    <t>Last Day of Month</t>
  </si>
  <si>
    <t>Full or Part time?</t>
  </si>
  <si>
    <t>FTE</t>
  </si>
  <si>
    <t>March</t>
  </si>
  <si>
    <r>
      <rPr>
        <b/>
        <sz val="11"/>
        <color theme="1"/>
        <rFont val="Calibri"/>
        <family val="2"/>
        <scheme val="minor"/>
      </rPr>
      <t>a.</t>
    </r>
    <r>
      <rPr>
        <sz val="11"/>
        <color theme="1"/>
        <rFont val="Calibri"/>
        <family val="2"/>
        <scheme val="minor"/>
      </rPr>
      <t xml:space="preserve"> Documentation regarding any employee job offers and refusals, firings for cause, voluntary resignations, and written
requests by any employee for reductions in work schedule.</t>
    </r>
  </si>
  <si>
    <r>
      <rPr>
        <b/>
        <sz val="11"/>
        <color theme="1"/>
        <rFont val="Calibri"/>
        <family val="2"/>
        <scheme val="minor"/>
      </rPr>
      <t>b.</t>
    </r>
    <r>
      <rPr>
        <sz val="11"/>
        <color theme="1"/>
        <rFont val="Calibri"/>
        <family val="2"/>
        <scheme val="minor"/>
      </rPr>
      <t xml:space="preserve"> Documentation borrower restored any previously fired / laid-off employees before June 30th, 2020. </t>
    </r>
  </si>
  <si>
    <t>Max Possible Forgiveness</t>
  </si>
  <si>
    <t>40% Reduction Amount?</t>
  </si>
  <si>
    <t>Covered Period Length</t>
  </si>
  <si>
    <t>August</t>
  </si>
  <si>
    <t>September</t>
  </si>
  <si>
    <t>October</t>
  </si>
  <si>
    <t>November</t>
  </si>
  <si>
    <t>December</t>
  </si>
  <si>
    <t>Last day to apply for forgiveness</t>
  </si>
  <si>
    <t>Covered Period Length (In Weeks)</t>
  </si>
  <si>
    <t>Last 4 digit SSN</t>
  </si>
  <si>
    <t>Amount over 100K Annualized</t>
  </si>
  <si>
    <t>Covered Period Hourly Pay Rate</t>
  </si>
  <si>
    <t>2019 Hourly Pay Rate</t>
  </si>
  <si>
    <t>Jan 1 - Mar 31 2020 Hourly Pay Rate</t>
  </si>
  <si>
    <t>2019 Pay Rate % Difference</t>
  </si>
  <si>
    <t>2020 Pay Rate % Difference</t>
  </si>
  <si>
    <t>Average Hours Worked per Week</t>
  </si>
  <si>
    <t>2019 Difference</t>
  </si>
  <si>
    <t>2020 Difference</t>
  </si>
  <si>
    <t>Notes</t>
  </si>
  <si>
    <t>Officer Compensation</t>
  </si>
  <si>
    <t>Less: Employee individual wages over $100K annualized</t>
  </si>
  <si>
    <t>In Column A, list all current and former employees as of February 15th, 2020</t>
  </si>
  <si>
    <t>Officer Compensation (If not paid wages)</t>
  </si>
  <si>
    <t>Option 1</t>
  </si>
  <si>
    <t>Option 2</t>
  </si>
  <si>
    <r>
      <t xml:space="preserve">Enter </t>
    </r>
    <r>
      <rPr>
        <b/>
        <sz val="16"/>
        <color theme="1"/>
        <rFont val="Calibri"/>
        <family val="2"/>
        <scheme val="minor"/>
      </rPr>
      <t>2019 hourly rates (Option 1) OR Jan 1 - Mar 31 hourly rates (Option 2)</t>
    </r>
    <r>
      <rPr>
        <sz val="16"/>
        <color theme="1"/>
        <rFont val="Calibri"/>
        <family val="2"/>
        <scheme val="minor"/>
      </rPr>
      <t xml:space="preserve"> for all current and former employees as of February 15th, 2020. Borowers only need to choose one column.</t>
    </r>
  </si>
  <si>
    <t>Allowable Uses of Funds During the Covered Period:</t>
  </si>
  <si>
    <t>Costs Incurred During the "Covered" Period:</t>
  </si>
  <si>
    <t xml:space="preserve">               Covered Period**</t>
  </si>
  <si>
    <r>
      <rPr>
        <b/>
        <sz val="11"/>
        <color theme="1"/>
        <rFont val="Calibri"/>
        <family val="2"/>
        <scheme val="minor"/>
      </rPr>
      <t>a.</t>
    </r>
    <r>
      <rPr>
        <sz val="11"/>
        <color theme="1"/>
        <rFont val="Calibri"/>
        <family val="2"/>
        <scheme val="minor"/>
      </rPr>
      <t xml:space="preserve"> Documentation showing the number of employees at time of forgiveness application.</t>
    </r>
  </si>
  <si>
    <r>
      <rPr>
        <b/>
        <sz val="11"/>
        <color theme="1"/>
        <rFont val="Calibri"/>
        <family val="2"/>
        <scheme val="minor"/>
      </rPr>
      <t>b.</t>
    </r>
    <r>
      <rPr>
        <sz val="11"/>
        <color theme="1"/>
        <rFont val="Calibri"/>
        <family val="2"/>
        <scheme val="minor"/>
      </rPr>
      <t xml:space="preserve"> Documentation showing the average number of FTE employees on payroll per month employed by the Borrower between February 15, 2019 and June 30, 2019.</t>
    </r>
  </si>
  <si>
    <r>
      <rPr>
        <b/>
        <sz val="11"/>
        <color theme="1"/>
        <rFont val="Calibri"/>
        <family val="2"/>
        <scheme val="minor"/>
      </rPr>
      <t>c.</t>
    </r>
    <r>
      <rPr>
        <sz val="11"/>
        <color theme="1"/>
        <rFont val="Calibri"/>
        <family val="2"/>
        <scheme val="minor"/>
      </rPr>
      <t xml:space="preserve"> Documentation showing the average number of FTE employees on payroll per month employed by the Borrower between January 1, 2020 and February 29, 2020.</t>
    </r>
  </si>
  <si>
    <r>
      <rPr>
        <b/>
        <sz val="11"/>
        <color theme="1"/>
        <rFont val="Calibri"/>
        <family val="2"/>
        <scheme val="minor"/>
      </rPr>
      <t>c.</t>
    </r>
    <r>
      <rPr>
        <sz val="11"/>
        <color theme="1"/>
        <rFont val="Calibri"/>
        <family val="2"/>
        <scheme val="minor"/>
      </rPr>
      <t xml:space="preserve"> Documentation supporting the listing of each individual employee and how much they were paid during the covered period.</t>
    </r>
  </si>
  <si>
    <r>
      <rPr>
        <b/>
        <sz val="11"/>
        <color theme="1"/>
        <rFont val="Calibri"/>
        <family val="2"/>
        <scheme val="minor"/>
      </rPr>
      <t>a.</t>
    </r>
    <r>
      <rPr>
        <sz val="11"/>
        <color theme="1"/>
        <rFont val="Calibri"/>
        <family val="2"/>
        <scheme val="minor"/>
      </rPr>
      <t xml:space="preserve"> Business mortgage interest payments: Copy of lender amortization schedule and receipts or cancelled checks verifying eligible payments that were paid or incurred during the Covered Period; or lender account statements from February 2020 and the months of the Covered Period through one month after the end of the Covered Period verifying interest amounts and eligible payments.</t>
    </r>
  </si>
  <si>
    <r>
      <rPr>
        <b/>
        <sz val="11"/>
        <color theme="1"/>
        <rFont val="Calibri"/>
        <family val="2"/>
        <scheme val="minor"/>
      </rPr>
      <t>b.</t>
    </r>
    <r>
      <rPr>
        <sz val="11"/>
        <color theme="1"/>
        <rFont val="Calibri"/>
        <family val="2"/>
        <scheme val="minor"/>
      </rPr>
      <t xml:space="preserve"> Business rent or lease payments: Copy of current lease agreement and receipts or cancelled checks verifying eligible
payments that were paid or incurred during the Covered Period; or lessor account statements from February 2020 and from the Covered Period through
one month after the end of the Covered Period verifying eligible payments.</t>
    </r>
  </si>
  <si>
    <r>
      <rPr>
        <b/>
        <sz val="11"/>
        <color theme="1"/>
        <rFont val="Calibri"/>
        <family val="2"/>
        <scheme val="minor"/>
      </rPr>
      <t>c.</t>
    </r>
    <r>
      <rPr>
        <sz val="11"/>
        <color theme="1"/>
        <rFont val="Calibri"/>
        <family val="2"/>
        <scheme val="minor"/>
      </rPr>
      <t xml:space="preserve"> Business utility payments: Copy of invoices from February 2020 and those paid during the Covered Period and receipts,
cancelled checks, or account statements verifying eligible payments that were paid or incurred during the covered period.</t>
    </r>
  </si>
  <si>
    <t>CEO</t>
  </si>
  <si>
    <t>Full Time</t>
  </si>
  <si>
    <t>President</t>
  </si>
  <si>
    <t>Manager</t>
  </si>
  <si>
    <t>Full Time 1</t>
  </si>
  <si>
    <t>Full Time 2</t>
  </si>
  <si>
    <t>Full Time 3</t>
  </si>
  <si>
    <t>Full Time 4</t>
  </si>
  <si>
    <t>Part Time 1</t>
  </si>
  <si>
    <t>Part Time</t>
  </si>
  <si>
    <t>Part Time 2</t>
  </si>
  <si>
    <t>Part Time 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</si>
</sst>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_(* #,##0.0_);_(* \(#,##0.0\);_(* &quot;-&quot;??_);_(@_)"/>
    <numFmt numFmtId="168" formatCode="&quot;$&quot;#,##0.00"/>
    <numFmt numFmtId="169" formatCode="#,##0.0_);\(#,##0.0\)"/>
    <numFmt numFmtId="170" formatCode="0.0"/>
  </numFmts>
  <fonts count="19"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name val="Calibri"/>
      <family val="2"/>
      <scheme val="minor"/>
    </font>
    <font>
      <b/>
      <sz val="26"/>
      <color theme="0"/>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u/>
      <sz val="16"/>
      <color theme="1"/>
      <name val="Calibri"/>
      <family val="2"/>
      <scheme val="minor"/>
    </font>
    <font>
      <sz val="10"/>
      <name val="Arial"/>
      <family val="2"/>
    </font>
    <font>
      <sz val="11"/>
      <name val="Calibri"/>
      <family val="2"/>
      <scheme val="minor"/>
    </font>
    <font>
      <u val="singleAccounting"/>
      <sz val="11"/>
      <name val="Calibri"/>
      <family val="2"/>
      <scheme val="minor"/>
    </font>
    <font>
      <i/>
      <sz val="11"/>
      <name val="Calibri"/>
      <family val="2"/>
      <scheme val="minor"/>
    </font>
    <font>
      <sz val="20"/>
      <color theme="1"/>
      <name val="Calibri"/>
      <family val="2"/>
      <scheme val="minor"/>
    </font>
    <font>
      <sz val="16"/>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2" fillId="0" borderId="0"/>
    <xf numFmtId="43" fontId="12" fillId="0" borderId="0" applyFont="0" applyFill="0" applyBorder="0" applyAlignment="0" applyProtection="0"/>
  </cellStyleXfs>
  <cellXfs count="241">
    <xf numFmtId="0" fontId="0" fillId="0" borderId="0" xfId="0"/>
    <xf numFmtId="0" fontId="0" fillId="0" borderId="0" xfId="0" applyProtection="1">
      <protection locked="0"/>
    </xf>
    <xf numFmtId="0" fontId="0" fillId="0" borderId="0" xfId="0" applyAlignment="1" applyProtection="1">
      <alignment horizontal="center"/>
      <protection locked="0"/>
    </xf>
    <xf numFmtId="164" fontId="3" fillId="0" borderId="0" xfId="1" applyNumberFormat="1" applyFont="1" applyProtection="1">
      <protection locked="0"/>
    </xf>
    <xf numFmtId="164" fontId="2" fillId="0" borderId="4" xfId="1" applyNumberFormat="1" applyFont="1" applyBorder="1" applyAlignment="1" applyProtection="1">
      <alignment horizontal="right"/>
      <protection locked="0"/>
    </xf>
    <xf numFmtId="164" fontId="2" fillId="0" borderId="4" xfId="1" applyNumberFormat="1" applyFont="1" applyFill="1" applyBorder="1" applyAlignment="1" applyProtection="1">
      <alignment horizontal="right"/>
      <protection locked="0"/>
    </xf>
    <xf numFmtId="164" fontId="3" fillId="0" borderId="0" xfId="1" applyNumberFormat="1" applyFont="1" applyAlignment="1" applyProtection="1">
      <alignment vertical="center"/>
      <protection locked="0"/>
    </xf>
    <xf numFmtId="164" fontId="3" fillId="0" borderId="4" xfId="1" applyNumberFormat="1" applyFont="1" applyBorder="1" applyProtection="1">
      <protection locked="0"/>
    </xf>
    <xf numFmtId="164" fontId="3" fillId="0" borderId="0" xfId="1" applyNumberFormat="1" applyFont="1" applyBorder="1" applyProtection="1">
      <protection locked="0"/>
    </xf>
    <xf numFmtId="164" fontId="2" fillId="0" borderId="0" xfId="1" applyNumberFormat="1" applyFont="1" applyBorder="1" applyAlignment="1" applyProtection="1">
      <alignment horizontal="center" vertical="center" wrapText="1"/>
      <protection locked="0"/>
    </xf>
    <xf numFmtId="164" fontId="2" fillId="0" borderId="10" xfId="1" applyNumberFormat="1" applyFont="1" applyBorder="1" applyAlignment="1" applyProtection="1">
      <alignment horizontal="center" vertical="center" wrapText="1"/>
      <protection locked="0"/>
    </xf>
    <xf numFmtId="164" fontId="2" fillId="0" borderId="4" xfId="1" applyNumberFormat="1" applyFont="1" applyBorder="1" applyProtection="1">
      <protection locked="0"/>
    </xf>
    <xf numFmtId="164" fontId="3" fillId="0" borderId="10" xfId="1" applyNumberFormat="1" applyFont="1" applyBorder="1" applyProtection="1">
      <protection locked="0"/>
    </xf>
    <xf numFmtId="165" fontId="3" fillId="0" borderId="0" xfId="2" applyNumberFormat="1" applyFont="1" applyFill="1" applyBorder="1" applyProtection="1">
      <protection locked="0"/>
    </xf>
    <xf numFmtId="165" fontId="3" fillId="0" borderId="10" xfId="2" applyNumberFormat="1" applyFont="1" applyBorder="1" applyProtection="1">
      <protection locked="0"/>
    </xf>
    <xf numFmtId="166" fontId="3" fillId="0" borderId="10" xfId="1" applyNumberFormat="1" applyFont="1" applyBorder="1" applyProtection="1">
      <protection locked="0"/>
    </xf>
    <xf numFmtId="166" fontId="3" fillId="0" borderId="0" xfId="1" applyNumberFormat="1" applyFont="1" applyFill="1" applyBorder="1" applyProtection="1">
      <protection locked="0"/>
    </xf>
    <xf numFmtId="166" fontId="3" fillId="0" borderId="0" xfId="1" applyNumberFormat="1" applyFont="1" applyBorder="1" applyProtection="1">
      <protection locked="0"/>
    </xf>
    <xf numFmtId="164" fontId="2" fillId="0" borderId="0" xfId="1" quotePrefix="1" applyNumberFormat="1" applyFont="1" applyBorder="1" applyAlignment="1" applyProtection="1">
      <alignment horizontal="right"/>
      <protection locked="0"/>
    </xf>
    <xf numFmtId="164" fontId="3" fillId="0" borderId="0" xfId="1" quotePrefix="1" applyNumberFormat="1" applyFont="1" applyBorder="1" applyAlignment="1" applyProtection="1">
      <alignment horizontal="right"/>
      <protection locked="0"/>
    </xf>
    <xf numFmtId="164" fontId="6" fillId="2" borderId="4" xfId="1" applyNumberFormat="1" applyFont="1" applyFill="1" applyBorder="1" applyProtection="1">
      <protection locked="0"/>
    </xf>
    <xf numFmtId="164" fontId="6" fillId="2" borderId="0" xfId="1" applyNumberFormat="1" applyFont="1" applyFill="1" applyBorder="1" applyProtection="1">
      <protection locked="0"/>
    </xf>
    <xf numFmtId="164" fontId="6" fillId="2" borderId="0" xfId="1" applyNumberFormat="1" applyFont="1" applyFill="1" applyBorder="1" applyAlignment="1" applyProtection="1">
      <alignment horizontal="right"/>
      <protection locked="0"/>
    </xf>
    <xf numFmtId="164" fontId="2" fillId="0" borderId="0" xfId="1" applyNumberFormat="1" applyFont="1" applyProtection="1">
      <protection locked="0"/>
    </xf>
    <xf numFmtId="164" fontId="2" fillId="0" borderId="0" xfId="1" applyNumberFormat="1" applyFont="1" applyBorder="1" applyProtection="1">
      <protection locked="0"/>
    </xf>
    <xf numFmtId="164" fontId="3" fillId="0" borderId="4" xfId="1" applyNumberFormat="1" applyFont="1" applyBorder="1" applyAlignment="1" applyProtection="1">
      <alignment horizontal="left"/>
      <protection locked="0"/>
    </xf>
    <xf numFmtId="164" fontId="3" fillId="0" borderId="0" xfId="1" applyNumberFormat="1" applyFont="1" applyBorder="1" applyAlignment="1" applyProtection="1">
      <alignment horizontal="left"/>
      <protection locked="0"/>
    </xf>
    <xf numFmtId="164" fontId="3" fillId="0" borderId="0" xfId="1" applyNumberFormat="1" applyFont="1" applyBorder="1" applyAlignment="1" applyProtection="1">
      <alignment vertical="center" wrapText="1"/>
      <protection locked="0"/>
    </xf>
    <xf numFmtId="164" fontId="3" fillId="0" borderId="0" xfId="1" applyNumberFormat="1" applyFont="1" applyAlignment="1" applyProtection="1">
      <alignment vertical="center" wrapText="1"/>
      <protection locked="0"/>
    </xf>
    <xf numFmtId="164" fontId="2" fillId="0" borderId="4" xfId="1" applyNumberFormat="1" applyFont="1" applyBorder="1" applyAlignment="1" applyProtection="1">
      <alignment horizontal="left" vertical="center" wrapText="1"/>
      <protection locked="0"/>
    </xf>
    <xf numFmtId="164" fontId="2" fillId="0" borderId="0" xfId="1" applyNumberFormat="1" applyFont="1" applyBorder="1" applyAlignment="1" applyProtection="1">
      <alignment horizontal="left" vertical="center" wrapText="1"/>
      <protection locked="0"/>
    </xf>
    <xf numFmtId="164" fontId="2" fillId="0" borderId="0" xfId="1" applyNumberFormat="1" applyFont="1" applyBorder="1" applyAlignment="1" applyProtection="1">
      <alignment vertical="center" wrapText="1"/>
      <protection locked="0"/>
    </xf>
    <xf numFmtId="164" fontId="2" fillId="0" borderId="0" xfId="1" applyNumberFormat="1" applyFont="1" applyAlignment="1" applyProtection="1">
      <alignment vertical="center" wrapText="1"/>
      <protection locked="0"/>
    </xf>
    <xf numFmtId="164" fontId="2" fillId="0" borderId="10" xfId="1" applyNumberFormat="1" applyFont="1" applyBorder="1" applyAlignment="1" applyProtection="1">
      <alignment horizontal="left" vertical="center" wrapText="1"/>
      <protection locked="0"/>
    </xf>
    <xf numFmtId="164" fontId="3" fillId="0" borderId="4" xfId="1" applyNumberFormat="1" applyFont="1" applyBorder="1" applyAlignment="1" applyProtection="1">
      <alignment horizontal="left" vertical="center"/>
      <protection locked="0"/>
    </xf>
    <xf numFmtId="164" fontId="3" fillId="0" borderId="0" xfId="1" applyNumberFormat="1" applyFont="1" applyBorder="1" applyAlignment="1" applyProtection="1">
      <alignment horizontal="center"/>
      <protection locked="0"/>
    </xf>
    <xf numFmtId="164" fontId="3" fillId="0" borderId="10" xfId="1" applyNumberFormat="1" applyFont="1" applyBorder="1" applyAlignment="1" applyProtection="1">
      <alignment vertical="center" wrapText="1"/>
      <protection locked="0"/>
    </xf>
    <xf numFmtId="164" fontId="3" fillId="0" borderId="0" xfId="1" applyNumberFormat="1" applyFont="1" applyFill="1" applyBorder="1" applyAlignment="1" applyProtection="1">
      <alignment horizontal="left" vertical="center" wrapText="1"/>
      <protection locked="0"/>
    </xf>
    <xf numFmtId="164" fontId="2" fillId="0" borderId="10" xfId="1" applyNumberFormat="1" applyFont="1" applyBorder="1" applyProtection="1">
      <protection locked="0"/>
    </xf>
    <xf numFmtId="164" fontId="2" fillId="0" borderId="0" xfId="1" applyNumberFormat="1" applyFont="1" applyFill="1" applyBorder="1" applyProtection="1">
      <protection locked="0"/>
    </xf>
    <xf numFmtId="164" fontId="2" fillId="0" borderId="0" xfId="1" applyNumberFormat="1" applyFont="1" applyBorder="1" applyAlignment="1" applyProtection="1">
      <alignment horizontal="right"/>
      <protection locked="0"/>
    </xf>
    <xf numFmtId="166" fontId="0" fillId="0" borderId="0" xfId="0" applyNumberFormat="1"/>
    <xf numFmtId="0" fontId="13" fillId="0" borderId="0" xfId="5" applyFont="1" applyFill="1" applyBorder="1" applyAlignment="1">
      <alignment vertical="center"/>
    </xf>
    <xf numFmtId="166" fontId="13" fillId="0" borderId="0" xfId="6" applyNumberFormat="1" applyFont="1" applyFill="1" applyBorder="1" applyAlignment="1">
      <alignment vertical="center"/>
    </xf>
    <xf numFmtId="166" fontId="14" fillId="0" borderId="0" xfId="6" applyNumberFormat="1" applyFont="1" applyFill="1" applyBorder="1" applyAlignment="1">
      <alignment vertical="center"/>
    </xf>
    <xf numFmtId="0" fontId="15" fillId="0" borderId="0" xfId="5" applyFont="1" applyFill="1" applyBorder="1" applyAlignment="1">
      <alignment vertical="center"/>
    </xf>
    <xf numFmtId="0" fontId="8" fillId="4" borderId="0" xfId="0" applyFont="1" applyFill="1"/>
    <xf numFmtId="166" fontId="8" fillId="4" borderId="0" xfId="0" applyNumberFormat="1" applyFont="1" applyFill="1"/>
    <xf numFmtId="166" fontId="3" fillId="0" borderId="10" xfId="2" applyNumberFormat="1" applyFont="1" applyBorder="1" applyProtection="1"/>
    <xf numFmtId="166" fontId="3" fillId="0" borderId="10" xfId="1" applyNumberFormat="1" applyFont="1" applyBorder="1" applyProtection="1"/>
    <xf numFmtId="166" fontId="3" fillId="0" borderId="6" xfId="1" applyNumberFormat="1" applyFont="1" applyBorder="1" applyProtection="1"/>
    <xf numFmtId="167" fontId="3" fillId="0" borderId="6" xfId="1" applyNumberFormat="1" applyFont="1" applyBorder="1" applyProtection="1"/>
    <xf numFmtId="166" fontId="6" fillId="2" borderId="11" xfId="2" applyNumberFormat="1" applyFont="1" applyFill="1" applyBorder="1" applyProtection="1"/>
    <xf numFmtId="166" fontId="3" fillId="0" borderId="9" xfId="2" applyNumberFormat="1" applyFont="1" applyBorder="1" applyProtection="1"/>
    <xf numFmtId="166" fontId="2" fillId="0" borderId="11" xfId="2" applyNumberFormat="1" applyFont="1" applyBorder="1" applyProtection="1"/>
    <xf numFmtId="43" fontId="10" fillId="0" borderId="0" xfId="1" applyFont="1"/>
    <xf numFmtId="166" fontId="3" fillId="0" borderId="10" xfId="2" applyNumberFormat="1" applyFont="1" applyFill="1" applyBorder="1" applyProtection="1"/>
    <xf numFmtId="166" fontId="3" fillId="0" borderId="0" xfId="1" applyNumberFormat="1" applyFont="1" applyFill="1" applyBorder="1" applyProtection="1"/>
    <xf numFmtId="166" fontId="3" fillId="0" borderId="0" xfId="2" applyNumberFormat="1" applyFont="1" applyFill="1" applyBorder="1" applyProtection="1"/>
    <xf numFmtId="166" fontId="3" fillId="5" borderId="0" xfId="1" applyNumberFormat="1" applyFont="1" applyFill="1" applyBorder="1" applyProtection="1">
      <protection locked="0"/>
    </xf>
    <xf numFmtId="166" fontId="3" fillId="5" borderId="10" xfId="2" applyNumberFormat="1" applyFont="1" applyFill="1" applyBorder="1" applyProtection="1">
      <protection locked="0"/>
    </xf>
    <xf numFmtId="166" fontId="3" fillId="5" borderId="10" xfId="1" applyNumberFormat="1" applyFont="1" applyFill="1" applyBorder="1" applyProtection="1">
      <protection locked="0"/>
    </xf>
    <xf numFmtId="166" fontId="3" fillId="5" borderId="6" xfId="1" applyNumberFormat="1" applyFont="1" applyFill="1" applyBorder="1" applyAlignment="1" applyProtection="1">
      <alignment vertical="center" wrapText="1"/>
      <protection locked="0"/>
    </xf>
    <xf numFmtId="166" fontId="2" fillId="0" borderId="10" xfId="1" applyNumberFormat="1" applyFont="1" applyBorder="1" applyProtection="1"/>
    <xf numFmtId="164" fontId="3" fillId="0" borderId="0" xfId="1" applyNumberFormat="1" applyFont="1" applyProtection="1"/>
    <xf numFmtId="166" fontId="0" fillId="0" borderId="0" xfId="0" applyNumberFormat="1" applyFill="1"/>
    <xf numFmtId="166" fontId="0" fillId="0" borderId="5" xfId="0" applyNumberFormat="1" applyFont="1" applyFill="1" applyBorder="1"/>
    <xf numFmtId="164" fontId="3" fillId="0" borderId="4" xfId="1" applyNumberFormat="1" applyFont="1" applyBorder="1" applyAlignment="1" applyProtection="1">
      <alignment horizontal="left" vertical="center" wrapText="1"/>
      <protection locked="0"/>
    </xf>
    <xf numFmtId="164" fontId="3" fillId="0" borderId="0" xfId="1" applyNumberFormat="1" applyFont="1" applyBorder="1" applyAlignment="1" applyProtection="1">
      <alignment horizontal="left" vertical="center" wrapText="1"/>
      <protection locked="0"/>
    </xf>
    <xf numFmtId="164" fontId="3" fillId="0" borderId="10" xfId="1" applyNumberFormat="1" applyFont="1" applyBorder="1" applyAlignment="1" applyProtection="1">
      <alignment horizontal="left" vertical="center" wrapText="1"/>
      <protection locked="0"/>
    </xf>
    <xf numFmtId="164" fontId="3" fillId="0" borderId="10" xfId="1" applyNumberFormat="1" applyFont="1" applyBorder="1" applyProtection="1"/>
    <xf numFmtId="164" fontId="3" fillId="0" borderId="10" xfId="1" applyNumberFormat="1" applyFont="1" applyBorder="1" applyAlignment="1" applyProtection="1">
      <alignment vertical="center" wrapText="1"/>
    </xf>
    <xf numFmtId="165" fontId="2" fillId="0" borderId="10" xfId="2" applyNumberFormat="1" applyFont="1" applyBorder="1" applyProtection="1"/>
    <xf numFmtId="0" fontId="0" fillId="0" borderId="0" xfId="0" applyAlignment="1">
      <alignment horizontal="center"/>
    </xf>
    <xf numFmtId="169" fontId="3" fillId="0" borderId="0" xfId="1" applyNumberFormat="1" applyFont="1" applyFill="1" applyBorder="1" applyAlignment="1" applyProtection="1">
      <alignment horizontal="center" vertical="center" wrapText="1"/>
    </xf>
    <xf numFmtId="169" fontId="3" fillId="5" borderId="0" xfId="1" applyNumberFormat="1" applyFont="1" applyFill="1" applyBorder="1" applyAlignment="1" applyProtection="1">
      <alignment horizontal="center"/>
      <protection locked="0"/>
    </xf>
    <xf numFmtId="164" fontId="3" fillId="0" borderId="0" xfId="1" applyNumberFormat="1" applyFont="1" applyFill="1" applyBorder="1" applyAlignment="1" applyProtection="1">
      <alignment horizontal="center" vertical="center" wrapText="1"/>
      <protection locked="0"/>
    </xf>
    <xf numFmtId="10" fontId="3" fillId="0" borderId="0" xfId="3" applyNumberFormat="1" applyFont="1" applyBorder="1" applyAlignment="1" applyProtection="1">
      <alignment horizontal="center" vertical="center" wrapText="1"/>
    </xf>
    <xf numFmtId="14" fontId="0" fillId="0" borderId="2" xfId="0" applyNumberFormat="1" applyFill="1" applyBorder="1" applyAlignment="1" applyProtection="1">
      <alignment horizontal="center"/>
    </xf>
    <xf numFmtId="14" fontId="0" fillId="0" borderId="3" xfId="0" applyNumberFormat="1" applyFill="1" applyBorder="1" applyAlignment="1" applyProtection="1">
      <alignment horizontal="center"/>
    </xf>
    <xf numFmtId="14" fontId="0" fillId="0" borderId="0" xfId="0" applyNumberFormat="1" applyFill="1" applyBorder="1" applyAlignment="1" applyProtection="1">
      <alignment horizontal="center"/>
    </xf>
    <xf numFmtId="14" fontId="0" fillId="0" borderId="10" xfId="0" applyNumberFormat="1" applyFill="1" applyBorder="1" applyAlignment="1" applyProtection="1">
      <alignment horizontal="center"/>
    </xf>
    <xf numFmtId="1" fontId="0" fillId="0" borderId="5" xfId="0" applyNumberFormat="1" applyFill="1" applyBorder="1" applyAlignment="1" applyProtection="1">
      <alignment horizontal="center"/>
    </xf>
    <xf numFmtId="1" fontId="0" fillId="0" borderId="6" xfId="0" applyNumberFormat="1" applyFill="1" applyBorder="1" applyAlignment="1" applyProtection="1">
      <alignment horizontal="center"/>
    </xf>
    <xf numFmtId="0" fontId="0" fillId="0" borderId="0" xfId="0" applyAlignment="1" applyProtection="1">
      <alignment horizontal="center"/>
    </xf>
    <xf numFmtId="0" fontId="0" fillId="6" borderId="14" xfId="0" applyFill="1" applyBorder="1" applyAlignment="1" applyProtection="1">
      <alignment horizontal="center"/>
    </xf>
    <xf numFmtId="10" fontId="0" fillId="6" borderId="5"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0" borderId="6" xfId="0" applyNumberFormat="1" applyBorder="1" applyAlignment="1" applyProtection="1">
      <alignment horizontal="center"/>
    </xf>
    <xf numFmtId="168" fontId="0" fillId="0" borderId="0" xfId="0" applyNumberFormat="1" applyAlignment="1" applyProtection="1">
      <alignment horizontal="center"/>
    </xf>
    <xf numFmtId="1" fontId="0" fillId="0" borderId="0" xfId="0" applyNumberFormat="1" applyProtection="1">
      <protection locked="0"/>
    </xf>
    <xf numFmtId="0" fontId="0" fillId="0" borderId="1" xfId="0" applyBorder="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14" xfId="0" applyBorder="1" applyAlignment="1" applyProtection="1">
      <alignment horizontal="center"/>
      <protection locked="0"/>
    </xf>
    <xf numFmtId="168" fontId="0" fillId="0" borderId="5" xfId="0" applyNumberFormat="1" applyBorder="1" applyProtection="1">
      <protection locked="0"/>
    </xf>
    <xf numFmtId="168" fontId="0" fillId="0" borderId="0" xfId="0" applyNumberFormat="1" applyAlignment="1" applyProtection="1">
      <alignment horizontal="center"/>
      <protection locked="0"/>
    </xf>
    <xf numFmtId="0" fontId="0" fillId="6" borderId="6" xfId="0" applyFill="1" applyBorder="1" applyAlignment="1" applyProtection="1">
      <alignment horizontal="center"/>
    </xf>
    <xf numFmtId="168" fontId="0" fillId="0" borderId="2" xfId="0" applyNumberFormat="1" applyBorder="1" applyAlignment="1" applyProtection="1">
      <alignment horizontal="center"/>
      <protection locked="0"/>
    </xf>
    <xf numFmtId="168" fontId="0" fillId="0" borderId="5" xfId="0" applyNumberFormat="1" applyBorder="1" applyAlignment="1" applyProtection="1">
      <alignment horizontal="center"/>
      <protection locked="0"/>
    </xf>
    <xf numFmtId="164" fontId="3" fillId="0" borderId="0" xfId="1" applyNumberFormat="1" applyFont="1" applyAlignment="1" applyProtection="1">
      <alignment horizontal="center" vertical="center" wrapText="1"/>
    </xf>
    <xf numFmtId="164" fontId="3" fillId="0" borderId="0" xfId="1" applyNumberFormat="1" applyFont="1" applyAlignment="1" applyProtection="1">
      <alignment horizontal="left" vertical="center" wrapText="1"/>
    </xf>
    <xf numFmtId="164" fontId="3" fillId="2" borderId="0" xfId="1" applyNumberFormat="1" applyFont="1" applyFill="1" applyAlignment="1" applyProtection="1">
      <alignment horizontal="center"/>
      <protection locked="0"/>
    </xf>
    <xf numFmtId="5" fontId="3" fillId="0" borderId="0" xfId="1" applyNumberFormat="1" applyFont="1" applyAlignment="1" applyProtection="1">
      <alignment horizontal="center"/>
      <protection locked="0"/>
    </xf>
    <xf numFmtId="14" fontId="0" fillId="7" borderId="5" xfId="0" applyNumberFormat="1" applyFill="1" applyBorder="1" applyAlignment="1" applyProtection="1">
      <alignment horizontal="center"/>
    </xf>
    <xf numFmtId="0" fontId="0" fillId="0" borderId="12" xfId="0" applyBorder="1" applyAlignment="1">
      <alignment horizontal="center"/>
    </xf>
    <xf numFmtId="0" fontId="0" fillId="0" borderId="0" xfId="0" applyAlignment="1">
      <alignment horizontal="center"/>
    </xf>
    <xf numFmtId="170" fontId="0" fillId="0" borderId="13" xfId="0" applyNumberFormat="1" applyFill="1" applyBorder="1" applyAlignment="1" applyProtection="1">
      <alignment horizontal="center"/>
    </xf>
    <xf numFmtId="169" fontId="3" fillId="0" borderId="0" xfId="1" applyNumberFormat="1" applyFont="1" applyAlignment="1" applyProtection="1">
      <alignment vertical="center" wrapText="1"/>
      <protection locked="0"/>
    </xf>
    <xf numFmtId="170" fontId="0" fillId="0" borderId="15" xfId="0" applyNumberFormat="1" applyFill="1" applyBorder="1" applyAlignment="1" applyProtection="1">
      <alignment horizontal="center"/>
    </xf>
    <xf numFmtId="0" fontId="0" fillId="6" borderId="16" xfId="0" applyFill="1" applyBorder="1" applyProtection="1">
      <protection locked="0"/>
    </xf>
    <xf numFmtId="0" fontId="0" fillId="6" borderId="16" xfId="0" applyFill="1" applyBorder="1" applyAlignment="1" applyProtection="1">
      <alignment horizontal="center"/>
      <protection locked="0"/>
    </xf>
    <xf numFmtId="44" fontId="0" fillId="6" borderId="13" xfId="0" applyNumberFormat="1" applyFill="1" applyBorder="1" applyProtection="1">
      <protection locked="0"/>
    </xf>
    <xf numFmtId="44" fontId="0" fillId="2" borderId="13" xfId="0" applyNumberFormat="1" applyFill="1" applyBorder="1" applyProtection="1">
      <protection locked="0"/>
    </xf>
    <xf numFmtId="0" fontId="0" fillId="6" borderId="13" xfId="0" applyFill="1" applyBorder="1" applyProtection="1">
      <protection locked="0"/>
    </xf>
    <xf numFmtId="0" fontId="0" fillId="6" borderId="13" xfId="0" applyFill="1" applyBorder="1" applyAlignment="1" applyProtection="1">
      <alignment horizontal="center"/>
      <protection locked="0"/>
    </xf>
    <xf numFmtId="0" fontId="0" fillId="6" borderId="15" xfId="0" applyFill="1" applyBorder="1" applyProtection="1">
      <protection locked="0"/>
    </xf>
    <xf numFmtId="0" fontId="0" fillId="6" borderId="15" xfId="0" applyFill="1" applyBorder="1" applyAlignment="1" applyProtection="1">
      <alignment horizontal="center"/>
      <protection locked="0"/>
    </xf>
    <xf numFmtId="44" fontId="0" fillId="6" borderId="15" xfId="0" applyNumberFormat="1" applyFill="1" applyBorder="1" applyProtection="1">
      <protection locked="0"/>
    </xf>
    <xf numFmtId="44" fontId="0" fillId="2" borderId="15" xfId="0" applyNumberFormat="1" applyFill="1" applyBorder="1" applyProtection="1">
      <protection locked="0"/>
    </xf>
    <xf numFmtId="44" fontId="0" fillId="8" borderId="12" xfId="0" applyNumberFormat="1" applyFill="1" applyBorder="1" applyProtection="1"/>
    <xf numFmtId="44" fontId="0" fillId="0" borderId="13" xfId="0" applyNumberFormat="1" applyFill="1" applyBorder="1" applyProtection="1"/>
    <xf numFmtId="44" fontId="0" fillId="0" borderId="15" xfId="0" applyNumberFormat="1" applyFill="1" applyBorder="1" applyProtection="1"/>
    <xf numFmtId="0" fontId="0" fillId="0" borderId="0" xfId="0" applyProtection="1"/>
    <xf numFmtId="44" fontId="0" fillId="0" borderId="0" xfId="0" applyNumberFormat="1" applyProtection="1"/>
    <xf numFmtId="0" fontId="0" fillId="6" borderId="4"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1" xfId="0" applyFill="1" applyBorder="1" applyAlignment="1" applyProtection="1">
      <alignment horizontal="center"/>
    </xf>
    <xf numFmtId="0" fontId="0" fillId="6" borderId="2" xfId="0" applyFill="1" applyBorder="1" applyAlignment="1" applyProtection="1">
      <alignment horizontal="center"/>
    </xf>
    <xf numFmtId="0" fontId="0" fillId="6" borderId="3" xfId="0" applyFill="1" applyBorder="1" applyProtection="1"/>
    <xf numFmtId="44" fontId="0" fillId="9" borderId="13" xfId="0" applyNumberFormat="1" applyFill="1" applyBorder="1" applyProtection="1">
      <protection locked="0"/>
    </xf>
    <xf numFmtId="44" fontId="0" fillId="9" borderId="15" xfId="0" applyNumberFormat="1" applyFill="1" applyBorder="1" applyProtection="1">
      <protection locked="0"/>
    </xf>
    <xf numFmtId="10" fontId="0" fillId="9" borderId="4" xfId="0" applyNumberFormat="1" applyFill="1" applyBorder="1" applyProtection="1"/>
    <xf numFmtId="10" fontId="0" fillId="10" borderId="13" xfId="0" applyNumberFormat="1" applyFill="1" applyBorder="1" applyProtection="1"/>
    <xf numFmtId="10" fontId="0" fillId="10" borderId="15" xfId="0" applyNumberFormat="1" applyFill="1" applyBorder="1" applyProtection="1"/>
    <xf numFmtId="44" fontId="0" fillId="9" borderId="13" xfId="0" applyNumberFormat="1" applyFill="1" applyBorder="1" applyAlignment="1" applyProtection="1">
      <alignment horizontal="center"/>
    </xf>
    <xf numFmtId="44" fontId="0" fillId="9" borderId="15" xfId="0" applyNumberFormat="1" applyFill="1" applyBorder="1" applyAlignment="1" applyProtection="1">
      <alignment horizontal="center"/>
    </xf>
    <xf numFmtId="44" fontId="0" fillId="10" borderId="10" xfId="0" applyNumberFormat="1" applyFill="1" applyBorder="1" applyAlignment="1" applyProtection="1">
      <alignment horizontal="center"/>
    </xf>
    <xf numFmtId="44" fontId="0" fillId="10" borderId="6" xfId="0" applyNumberFormat="1" applyFill="1" applyBorder="1" applyAlignment="1" applyProtection="1">
      <alignment horizontal="center"/>
    </xf>
    <xf numFmtId="0" fontId="5" fillId="9" borderId="0" xfId="0" applyFont="1" applyFill="1" applyAlignment="1" applyProtection="1">
      <alignment horizontal="center"/>
      <protection locked="0"/>
    </xf>
    <xf numFmtId="0" fontId="5" fillId="10" borderId="0" xfId="0" applyFont="1" applyFill="1" applyAlignment="1" applyProtection="1">
      <alignment horizontal="center"/>
      <protection locked="0"/>
    </xf>
    <xf numFmtId="0" fontId="18" fillId="4" borderId="0" xfId="0" applyFont="1" applyFill="1" applyAlignment="1" applyProtection="1">
      <alignment horizontal="center"/>
      <protection locked="0"/>
    </xf>
    <xf numFmtId="0" fontId="0" fillId="7" borderId="12" xfId="0" applyFill="1" applyBorder="1" applyAlignment="1" applyProtection="1">
      <alignment horizontal="center" vertical="center" wrapText="1"/>
    </xf>
    <xf numFmtId="0" fontId="0" fillId="0" borderId="5" xfId="0" applyFill="1" applyBorder="1" applyAlignment="1" applyProtection="1">
      <alignment horizontal="center"/>
    </xf>
    <xf numFmtId="0" fontId="0" fillId="0" borderId="0" xfId="0" applyAlignment="1">
      <alignment horizontal="center"/>
    </xf>
    <xf numFmtId="10" fontId="0" fillId="9" borderId="15" xfId="0" applyNumberFormat="1" applyFill="1" applyBorder="1" applyProtection="1"/>
    <xf numFmtId="0" fontId="0" fillId="6" borderId="12" xfId="0" applyFill="1" applyBorder="1" applyAlignment="1">
      <alignment horizontal="center"/>
    </xf>
    <xf numFmtId="0" fontId="10" fillId="0" borderId="12" xfId="4"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1" fillId="3" borderId="0" xfId="0" applyFont="1" applyFill="1" applyAlignment="1">
      <alignment horizont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44" fontId="0" fillId="0" borderId="12" xfId="0" applyNumberFormat="1" applyBorder="1" applyAlignment="1"/>
    <xf numFmtId="44" fontId="0" fillId="0" borderId="12" xfId="0" applyNumberFormat="1" applyBorder="1" applyAlignment="1">
      <alignment horizontal="center"/>
    </xf>
    <xf numFmtId="0" fontId="0" fillId="4" borderId="0" xfId="0" applyFill="1" applyAlignment="1">
      <alignment horizontal="center"/>
    </xf>
    <xf numFmtId="0" fontId="0" fillId="0" borderId="4" xfId="0"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4" borderId="4" xfId="0" applyFill="1" applyBorder="1" applyAlignment="1">
      <alignment horizontal="left" vertical="center" wrapText="1"/>
    </xf>
    <xf numFmtId="0" fontId="0" fillId="4" borderId="0" xfId="0" applyFill="1" applyBorder="1" applyAlignment="1">
      <alignment horizontal="left" vertical="center" wrapText="1"/>
    </xf>
    <xf numFmtId="0" fontId="0" fillId="4" borderId="10" xfId="0" applyFill="1" applyBorder="1" applyAlignment="1">
      <alignment horizontal="left" vertical="center" wrapText="1"/>
    </xf>
    <xf numFmtId="0" fontId="0" fillId="4" borderId="14"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10" xfId="0" applyFont="1" applyBorder="1" applyAlignment="1">
      <alignment horizontal="left" wrapText="1"/>
    </xf>
    <xf numFmtId="0" fontId="0" fillId="0" borderId="4" xfId="0" applyFont="1" applyBorder="1" applyAlignment="1">
      <alignment horizontal="left" vertical="center" wrapText="1"/>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4" xfId="0" applyFont="1" applyBorder="1" applyAlignment="1">
      <alignment horizontal="left" vertical="center"/>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7" fillId="11" borderId="12" xfId="0" applyFont="1" applyFill="1" applyBorder="1" applyAlignment="1" applyProtection="1">
      <alignment horizontal="center" wrapText="1"/>
    </xf>
    <xf numFmtId="0" fontId="17" fillId="11" borderId="12" xfId="0" applyFont="1" applyFill="1" applyBorder="1" applyAlignment="1" applyProtection="1">
      <alignment horizontal="center"/>
    </xf>
    <xf numFmtId="0" fontId="0" fillId="7" borderId="12" xfId="0" applyFill="1" applyBorder="1" applyAlignment="1" applyProtection="1">
      <alignment horizontal="center" vertical="center"/>
    </xf>
    <xf numFmtId="0" fontId="0" fillId="7" borderId="16" xfId="0" applyFill="1" applyBorder="1" applyAlignment="1" applyProtection="1">
      <alignment horizontal="center" vertical="center" wrapText="1"/>
    </xf>
    <xf numFmtId="0" fontId="0" fillId="7" borderId="15" xfId="0" applyFill="1" applyBorder="1" applyAlignment="1" applyProtection="1">
      <alignment horizontal="center" vertical="center" wrapText="1"/>
    </xf>
    <xf numFmtId="0" fontId="0" fillId="7" borderId="13" xfId="0" applyFill="1" applyBorder="1" applyAlignment="1" applyProtection="1">
      <alignment horizontal="center" vertical="center" wrapText="1"/>
    </xf>
    <xf numFmtId="0" fontId="0" fillId="7" borderId="3"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7" borderId="16" xfId="0" applyFill="1" applyBorder="1" applyAlignment="1" applyProtection="1">
      <alignment horizontal="center" vertical="center"/>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wrapText="1"/>
      <protection locked="0"/>
    </xf>
    <xf numFmtId="0" fontId="0" fillId="7" borderId="4" xfId="0" applyFill="1" applyBorder="1" applyAlignment="1" applyProtection="1">
      <alignment horizontal="center" wrapText="1"/>
      <protection locked="0"/>
    </xf>
    <xf numFmtId="0" fontId="0" fillId="7" borderId="12" xfId="0"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0" borderId="1" xfId="0" applyFill="1" applyBorder="1" applyAlignment="1" applyProtection="1">
      <alignment horizontal="center"/>
    </xf>
    <xf numFmtId="0" fontId="0" fillId="0" borderId="2" xfId="0" applyFill="1" applyBorder="1" applyAlignment="1" applyProtection="1">
      <alignment horizontal="center"/>
    </xf>
    <xf numFmtId="0" fontId="0" fillId="0" borderId="4" xfId="0" applyFill="1" applyBorder="1" applyAlignment="1" applyProtection="1">
      <alignment horizontal="center"/>
    </xf>
    <xf numFmtId="0" fontId="0" fillId="0" borderId="0" xfId="0" applyFill="1" applyBorder="1" applyAlignment="1" applyProtection="1">
      <alignment horizontal="center"/>
    </xf>
    <xf numFmtId="0" fontId="0" fillId="0" borderId="14" xfId="0" applyFill="1" applyBorder="1" applyAlignment="1" applyProtection="1">
      <alignment horizontal="center"/>
    </xf>
    <xf numFmtId="0" fontId="0" fillId="0" borderId="5" xfId="0" applyFill="1" applyBorder="1" applyAlignment="1" applyProtection="1">
      <alignment horizontal="center"/>
    </xf>
    <xf numFmtId="14" fontId="0" fillId="7" borderId="7" xfId="0" applyNumberFormat="1" applyFill="1" applyBorder="1" applyAlignment="1" applyProtection="1">
      <alignment horizontal="center"/>
    </xf>
    <xf numFmtId="14" fontId="0" fillId="7" borderId="8" xfId="0" applyNumberFormat="1" applyFill="1" applyBorder="1" applyAlignment="1" applyProtection="1">
      <alignment horizontal="center"/>
    </xf>
    <xf numFmtId="14" fontId="0" fillId="7" borderId="9" xfId="0" applyNumberFormat="1" applyFill="1" applyBorder="1" applyAlignment="1" applyProtection="1">
      <alignment horizontal="center"/>
    </xf>
    <xf numFmtId="14" fontId="0" fillId="0" borderId="7" xfId="0" applyNumberFormat="1" applyBorder="1" applyAlignment="1" applyProtection="1">
      <alignment horizontal="center"/>
    </xf>
    <xf numFmtId="14" fontId="0" fillId="0" borderId="8" xfId="0" applyNumberFormat="1" applyBorder="1" applyAlignment="1" applyProtection="1">
      <alignment horizontal="center"/>
    </xf>
    <xf numFmtId="14" fontId="0" fillId="0" borderId="9" xfId="0" applyNumberFormat="1" applyBorder="1" applyAlignment="1" applyProtection="1">
      <alignment horizontal="center"/>
    </xf>
    <xf numFmtId="0" fontId="0" fillId="7" borderId="16" xfId="0" applyFill="1" applyBorder="1" applyAlignment="1" applyProtection="1">
      <alignment horizontal="center"/>
    </xf>
    <xf numFmtId="0" fontId="0" fillId="7" borderId="15" xfId="0" applyFill="1" applyBorder="1" applyAlignment="1" applyProtection="1">
      <alignment horizontal="center"/>
    </xf>
    <xf numFmtId="14" fontId="0" fillId="7" borderId="16" xfId="0" applyNumberFormat="1" applyFill="1" applyBorder="1" applyAlignment="1" applyProtection="1">
      <alignment horizontal="center"/>
      <protection locked="0"/>
    </xf>
    <xf numFmtId="14" fontId="0" fillId="7" borderId="6" xfId="0" applyNumberFormat="1" applyFill="1" applyBorder="1" applyAlignment="1" applyProtection="1">
      <alignment horizontal="center"/>
    </xf>
    <xf numFmtId="14" fontId="0" fillId="7" borderId="15" xfId="0" applyNumberFormat="1" applyFill="1" applyBorder="1" applyAlignment="1" applyProtection="1">
      <alignment horizontal="center"/>
    </xf>
    <xf numFmtId="14" fontId="0" fillId="7" borderId="14" xfId="0" applyNumberFormat="1" applyFill="1" applyBorder="1" applyAlignment="1" applyProtection="1">
      <alignment horizontal="center"/>
    </xf>
    <xf numFmtId="0" fontId="0" fillId="0" borderId="12" xfId="0" applyFill="1" applyBorder="1" applyAlignment="1" applyProtection="1">
      <alignment horizontal="center"/>
    </xf>
    <xf numFmtId="14" fontId="0" fillId="0" borderId="12" xfId="0" applyNumberFormat="1" applyFill="1" applyBorder="1" applyAlignment="1" applyProtection="1">
      <alignment horizontal="center"/>
    </xf>
    <xf numFmtId="164" fontId="3" fillId="0" borderId="4" xfId="1" applyNumberFormat="1" applyFont="1" applyBorder="1" applyAlignment="1" applyProtection="1">
      <alignment horizontal="left" vertical="center" wrapText="1"/>
      <protection locked="0"/>
    </xf>
    <xf numFmtId="164" fontId="3" fillId="0" borderId="0" xfId="1" applyNumberFormat="1" applyFont="1" applyBorder="1" applyAlignment="1" applyProtection="1">
      <alignment horizontal="left" vertical="center" wrapText="1"/>
      <protection locked="0"/>
    </xf>
    <xf numFmtId="164" fontId="3" fillId="0" borderId="10" xfId="1" applyNumberFormat="1" applyFont="1" applyBorder="1" applyAlignment="1" applyProtection="1">
      <alignment horizontal="left" vertical="center" wrapText="1"/>
      <protection locked="0"/>
    </xf>
    <xf numFmtId="164" fontId="2" fillId="5" borderId="7" xfId="1" applyNumberFormat="1" applyFont="1" applyFill="1" applyBorder="1" applyAlignment="1" applyProtection="1">
      <alignment horizontal="center" vertical="center" wrapText="1"/>
      <protection locked="0"/>
    </xf>
    <xf numFmtId="164" fontId="2" fillId="5" borderId="8" xfId="1" applyNumberFormat="1" applyFont="1" applyFill="1" applyBorder="1" applyAlignment="1" applyProtection="1">
      <alignment horizontal="center" vertical="center" wrapText="1"/>
      <protection locked="0"/>
    </xf>
    <xf numFmtId="164" fontId="2" fillId="5" borderId="9" xfId="1" applyNumberFormat="1" applyFont="1" applyFill="1" applyBorder="1" applyAlignment="1" applyProtection="1">
      <alignment horizontal="center" vertical="center" wrapText="1"/>
      <protection locked="0"/>
    </xf>
    <xf numFmtId="164" fontId="7" fillId="0" borderId="1" xfId="1" applyNumberFormat="1" applyFont="1" applyFill="1" applyBorder="1" applyAlignment="1" applyProtection="1">
      <alignment horizontal="center" vertical="center" wrapText="1"/>
      <protection locked="0"/>
    </xf>
    <xf numFmtId="164" fontId="2" fillId="0" borderId="2" xfId="1" applyNumberFormat="1"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protection locked="0"/>
    </xf>
    <xf numFmtId="164" fontId="4" fillId="0" borderId="12" xfId="1" applyNumberFormat="1" applyFont="1" applyFill="1" applyBorder="1" applyAlignment="1" applyProtection="1">
      <alignment horizontal="center"/>
      <protection locked="0"/>
    </xf>
    <xf numFmtId="164" fontId="2" fillId="2" borderId="7" xfId="1" applyNumberFormat="1" applyFont="1" applyFill="1" applyBorder="1" applyAlignment="1" applyProtection="1">
      <alignment horizontal="center" vertical="center" wrapText="1"/>
      <protection locked="0"/>
    </xf>
    <xf numFmtId="164" fontId="2" fillId="2" borderId="8" xfId="1" applyNumberFormat="1" applyFont="1" applyFill="1" applyBorder="1" applyAlignment="1" applyProtection="1">
      <alignment horizontal="center" vertical="center"/>
      <protection locked="0"/>
    </xf>
    <xf numFmtId="164" fontId="2" fillId="2" borderId="9" xfId="1" applyNumberFormat="1" applyFont="1" applyFill="1" applyBorder="1" applyAlignment="1" applyProtection="1">
      <alignment horizontal="center" vertical="center"/>
      <protection locked="0"/>
    </xf>
    <xf numFmtId="166" fontId="3" fillId="5" borderId="12" xfId="1" applyNumberFormat="1" applyFont="1" applyFill="1" applyBorder="1" applyAlignment="1" applyProtection="1">
      <alignment horizontal="center"/>
      <protection locked="0"/>
    </xf>
    <xf numFmtId="0" fontId="0" fillId="0" borderId="0" xfId="0" applyAlignment="1">
      <alignment horizontal="center"/>
    </xf>
    <xf numFmtId="0" fontId="16" fillId="4" borderId="0" xfId="0" applyFont="1" applyFill="1" applyAlignment="1">
      <alignment horizontal="center" vertical="center"/>
    </xf>
    <xf numFmtId="0" fontId="0" fillId="3" borderId="12" xfId="0" applyFill="1" applyBorder="1" applyAlignment="1">
      <alignment horizontal="center"/>
    </xf>
  </cellXfs>
  <cellStyles count="7">
    <cellStyle name="Comma" xfId="1" builtinId="3"/>
    <cellStyle name="Comma_ConsBS" xfId="6"/>
    <cellStyle name="Currency" xfId="2" builtinId="4"/>
    <cellStyle name="Hyperlink" xfId="4" builtinId="8"/>
    <cellStyle name="Normal" xfId="0" builtinId="0"/>
    <cellStyle name="Normal_ConsBS" xfId="5"/>
    <cellStyle name="Percent" xfId="3" builtinId="5"/>
  </cellStyles>
  <dxfs count="8">
    <dxf>
      <fill>
        <patternFill>
          <fgColor indexed="64"/>
          <bgColor rgb="FFFFFF00"/>
        </patternFill>
      </fill>
    </dxf>
    <dxf>
      <fill>
        <patternFill>
          <fgColor indexed="64"/>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2651760</xdr:colOff>
      <xdr:row>0</xdr:row>
      <xdr:rowOff>30480</xdr:rowOff>
    </xdr:from>
    <xdr:to>
      <xdr:col>0</xdr:col>
      <xdr:colOff>4282440</xdr:colOff>
      <xdr:row>0</xdr:row>
      <xdr:rowOff>530860</xdr:rowOff>
    </xdr:to>
    <xdr:pic>
      <xdr:nvPicPr>
        <xdr:cNvPr id="7" name="Picture 6">
          <a:extLst>
            <a:ext uri="{FF2B5EF4-FFF2-40B4-BE49-F238E27FC236}">
              <a16:creationI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p="http://schemas.openxmlformats.org/presentationml/2006/main" xmlns="" xmlns:a16="http://schemas.microsoft.com/office/drawing/2014/main" xmlns:lc="http://schemas.openxmlformats.org/drawingml/2006/lockedCanvas" id="{5B484252-5230-1147-A6DD-C16A9DC77CCE}"/>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651760" y="30480"/>
          <a:ext cx="1630680" cy="500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f(B25%3C350000,b25*.05,IF(b25%3C2000000,b25*.03,b25*.01))"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B25%3C350000,b25*.05,IF(b25%3C2000000,b25*.03,b25*.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G8" sqref="G8:L8"/>
    </sheetView>
  </sheetViews>
  <sheetFormatPr defaultRowHeight="15" x14ac:dyDescent="0.25"/>
  <cols>
    <col min="12" max="12" width="12.28515625" customWidth="1"/>
  </cols>
  <sheetData>
    <row r="1" spans="1:12" x14ac:dyDescent="0.25">
      <c r="A1" s="146" t="s">
        <v>51</v>
      </c>
      <c r="B1" s="146"/>
      <c r="C1" s="146"/>
      <c r="D1" s="146"/>
      <c r="E1" s="146"/>
      <c r="F1" s="146"/>
      <c r="G1" s="146" t="s">
        <v>53</v>
      </c>
      <c r="H1" s="146"/>
      <c r="I1" s="146"/>
      <c r="J1" s="146"/>
      <c r="K1" s="146"/>
      <c r="L1" s="146"/>
    </row>
    <row r="2" spans="1:12" x14ac:dyDescent="0.25">
      <c r="A2" s="149"/>
      <c r="B2" s="150"/>
      <c r="C2" s="150"/>
      <c r="D2" s="150"/>
      <c r="E2" s="150"/>
      <c r="F2" s="151"/>
      <c r="G2" s="149"/>
      <c r="H2" s="150"/>
      <c r="I2" s="150"/>
      <c r="J2" s="150"/>
      <c r="K2" s="150"/>
      <c r="L2" s="151"/>
    </row>
    <row r="3" spans="1:12" x14ac:dyDescent="0.25">
      <c r="A3" s="146" t="s">
        <v>52</v>
      </c>
      <c r="B3" s="146"/>
      <c r="C3" s="146"/>
      <c r="D3" s="146"/>
      <c r="E3" s="146"/>
      <c r="F3" s="146"/>
      <c r="G3" s="146" t="s">
        <v>54</v>
      </c>
      <c r="H3" s="146"/>
      <c r="I3" s="146"/>
      <c r="J3" s="146" t="s">
        <v>55</v>
      </c>
      <c r="K3" s="146"/>
      <c r="L3" s="146"/>
    </row>
    <row r="4" spans="1:12" x14ac:dyDescent="0.25">
      <c r="A4" s="148"/>
      <c r="B4" s="148"/>
      <c r="C4" s="148"/>
      <c r="D4" s="148"/>
      <c r="E4" s="148"/>
      <c r="F4" s="148"/>
      <c r="G4" s="148"/>
      <c r="H4" s="148"/>
      <c r="I4" s="148"/>
      <c r="J4" s="148"/>
      <c r="K4" s="148"/>
      <c r="L4" s="148"/>
    </row>
    <row r="5" spans="1:12" x14ac:dyDescent="0.25">
      <c r="A5" s="148"/>
      <c r="B5" s="148"/>
      <c r="C5" s="148"/>
      <c r="D5" s="148"/>
      <c r="E5" s="148"/>
      <c r="F5" s="148"/>
      <c r="G5" s="146" t="s">
        <v>56</v>
      </c>
      <c r="H5" s="146"/>
      <c r="I5" s="146"/>
      <c r="J5" s="146" t="s">
        <v>57</v>
      </c>
      <c r="K5" s="146"/>
      <c r="L5" s="146"/>
    </row>
    <row r="6" spans="1:12" x14ac:dyDescent="0.25">
      <c r="A6" s="148"/>
      <c r="B6" s="148"/>
      <c r="C6" s="148"/>
      <c r="D6" s="148"/>
      <c r="E6" s="148"/>
      <c r="F6" s="148"/>
      <c r="G6" s="148"/>
      <c r="H6" s="148"/>
      <c r="I6" s="148"/>
      <c r="J6" s="147"/>
      <c r="K6" s="148"/>
      <c r="L6" s="148"/>
    </row>
    <row r="7" spans="1:12" x14ac:dyDescent="0.25">
      <c r="A7" s="146" t="s">
        <v>113</v>
      </c>
      <c r="B7" s="146"/>
      <c r="C7" s="146"/>
      <c r="D7" s="146"/>
      <c r="E7" s="146"/>
      <c r="F7" s="146"/>
      <c r="G7" s="146" t="s">
        <v>146</v>
      </c>
      <c r="H7" s="146"/>
      <c r="I7" s="146"/>
      <c r="J7" s="146"/>
      <c r="K7" s="146"/>
      <c r="L7" s="146"/>
    </row>
    <row r="8" spans="1:12" x14ac:dyDescent="0.25">
      <c r="A8" s="156">
        <v>0</v>
      </c>
      <c r="B8" s="156"/>
      <c r="C8" s="156"/>
      <c r="D8" s="156"/>
      <c r="E8" s="156"/>
      <c r="F8" s="156"/>
      <c r="G8" s="157">
        <v>0</v>
      </c>
      <c r="H8" s="157"/>
      <c r="I8" s="157"/>
      <c r="J8" s="157"/>
      <c r="K8" s="157"/>
      <c r="L8" s="157"/>
    </row>
    <row r="10" spans="1:12" ht="21" x14ac:dyDescent="0.35">
      <c r="A10" s="152" t="s">
        <v>58</v>
      </c>
      <c r="B10" s="152"/>
      <c r="C10" s="152"/>
      <c r="D10" s="152"/>
      <c r="E10" s="152"/>
      <c r="F10" s="152"/>
      <c r="G10" s="152"/>
      <c r="H10" s="152"/>
      <c r="I10" s="152"/>
      <c r="J10" s="152"/>
      <c r="K10" s="152"/>
      <c r="L10" s="152"/>
    </row>
    <row r="12" spans="1:12" ht="18.75" x14ac:dyDescent="0.25">
      <c r="A12" s="153" t="s">
        <v>59</v>
      </c>
      <c r="B12" s="154"/>
      <c r="C12" s="154"/>
      <c r="D12" s="154"/>
      <c r="E12" s="154"/>
      <c r="F12" s="154"/>
      <c r="G12" s="154"/>
      <c r="H12" s="154"/>
      <c r="I12" s="154"/>
      <c r="J12" s="154"/>
      <c r="K12" s="154"/>
      <c r="L12" s="155"/>
    </row>
    <row r="13" spans="1:12" ht="30" customHeight="1" x14ac:dyDescent="0.25">
      <c r="A13" s="180" t="s">
        <v>89</v>
      </c>
      <c r="B13" s="184"/>
      <c r="C13" s="184"/>
      <c r="D13" s="184"/>
      <c r="E13" s="184"/>
      <c r="F13" s="184"/>
      <c r="G13" s="184"/>
      <c r="H13" s="184"/>
      <c r="I13" s="184"/>
      <c r="J13" s="184"/>
      <c r="K13" s="184"/>
      <c r="L13" s="185"/>
    </row>
    <row r="14" spans="1:12" ht="29.25" customHeight="1" x14ac:dyDescent="0.25">
      <c r="A14" s="180" t="s">
        <v>90</v>
      </c>
      <c r="B14" s="184"/>
      <c r="C14" s="184"/>
      <c r="D14" s="184"/>
      <c r="E14" s="184"/>
      <c r="F14" s="184"/>
      <c r="G14" s="184"/>
      <c r="H14" s="184"/>
      <c r="I14" s="184"/>
      <c r="J14" s="184"/>
      <c r="K14" s="184"/>
      <c r="L14" s="185"/>
    </row>
    <row r="15" spans="1:12" ht="22.5" customHeight="1" x14ac:dyDescent="0.25">
      <c r="A15" s="180" t="s">
        <v>91</v>
      </c>
      <c r="B15" s="184"/>
      <c r="C15" s="184"/>
      <c r="D15" s="184"/>
      <c r="E15" s="184"/>
      <c r="F15" s="184"/>
      <c r="G15" s="184"/>
      <c r="H15" s="184"/>
      <c r="I15" s="184"/>
      <c r="J15" s="184"/>
      <c r="K15" s="184"/>
      <c r="L15" s="185"/>
    </row>
    <row r="16" spans="1:12" ht="27.75" customHeight="1" x14ac:dyDescent="0.25">
      <c r="A16" s="177" t="s">
        <v>92</v>
      </c>
      <c r="B16" s="178"/>
      <c r="C16" s="178"/>
      <c r="D16" s="178"/>
      <c r="E16" s="178"/>
      <c r="F16" s="178"/>
      <c r="G16" s="178"/>
      <c r="H16" s="178"/>
      <c r="I16" s="178"/>
      <c r="J16" s="178"/>
      <c r="K16" s="178"/>
      <c r="L16" s="179"/>
    </row>
    <row r="17" spans="1:18" ht="37.5" customHeight="1" x14ac:dyDescent="0.25">
      <c r="A17" s="186" t="s">
        <v>93</v>
      </c>
      <c r="B17" s="187"/>
      <c r="C17" s="187"/>
      <c r="D17" s="187"/>
      <c r="E17" s="187"/>
      <c r="F17" s="187"/>
      <c r="G17" s="187"/>
      <c r="H17" s="187"/>
      <c r="I17" s="187"/>
      <c r="J17" s="187"/>
      <c r="K17" s="187"/>
      <c r="L17" s="188"/>
    </row>
    <row r="18" spans="1:18" ht="18.75" x14ac:dyDescent="0.25">
      <c r="A18" s="153" t="s">
        <v>60</v>
      </c>
      <c r="B18" s="154"/>
      <c r="C18" s="154"/>
      <c r="D18" s="154"/>
      <c r="E18" s="154"/>
      <c r="F18" s="154"/>
      <c r="G18" s="154"/>
      <c r="H18" s="154"/>
      <c r="I18" s="154"/>
      <c r="J18" s="154"/>
      <c r="K18" s="154"/>
      <c r="L18" s="155"/>
    </row>
    <row r="19" spans="1:18" ht="15" customHeight="1" x14ac:dyDescent="0.25">
      <c r="A19" s="180" t="s">
        <v>157</v>
      </c>
      <c r="B19" s="181"/>
      <c r="C19" s="181"/>
      <c r="D19" s="181"/>
      <c r="E19" s="181"/>
      <c r="F19" s="181"/>
      <c r="G19" s="181"/>
      <c r="H19" s="181"/>
      <c r="I19" s="181"/>
      <c r="J19" s="181"/>
      <c r="K19" s="181"/>
      <c r="L19" s="182"/>
    </row>
    <row r="20" spans="1:18" x14ac:dyDescent="0.25">
      <c r="A20" s="183"/>
      <c r="B20" s="181"/>
      <c r="C20" s="181"/>
      <c r="D20" s="181"/>
      <c r="E20" s="181"/>
      <c r="F20" s="181"/>
      <c r="G20" s="181"/>
      <c r="H20" s="181"/>
      <c r="I20" s="181"/>
      <c r="J20" s="181"/>
      <c r="K20" s="181"/>
      <c r="L20" s="182"/>
    </row>
    <row r="21" spans="1:18" ht="34.5" customHeight="1" x14ac:dyDescent="0.25">
      <c r="A21" s="183"/>
      <c r="B21" s="181"/>
      <c r="C21" s="181"/>
      <c r="D21" s="181"/>
      <c r="E21" s="181"/>
      <c r="F21" s="181"/>
      <c r="G21" s="181"/>
      <c r="H21" s="181"/>
      <c r="I21" s="181"/>
      <c r="J21" s="181"/>
      <c r="K21" s="181"/>
      <c r="L21" s="182"/>
    </row>
    <row r="22" spans="1:18" x14ac:dyDescent="0.25">
      <c r="A22" s="159" t="s">
        <v>158</v>
      </c>
      <c r="B22" s="160"/>
      <c r="C22" s="160"/>
      <c r="D22" s="160"/>
      <c r="E22" s="160"/>
      <c r="F22" s="160"/>
      <c r="G22" s="160"/>
      <c r="H22" s="160"/>
      <c r="I22" s="160"/>
      <c r="J22" s="160"/>
      <c r="K22" s="160"/>
      <c r="L22" s="161"/>
    </row>
    <row r="23" spans="1:18" x14ac:dyDescent="0.25">
      <c r="A23" s="162"/>
      <c r="B23" s="160"/>
      <c r="C23" s="160"/>
      <c r="D23" s="160"/>
      <c r="E23" s="160"/>
      <c r="F23" s="160"/>
      <c r="G23" s="160"/>
      <c r="H23" s="160"/>
      <c r="I23" s="160"/>
      <c r="J23" s="160"/>
      <c r="K23" s="160"/>
      <c r="L23" s="161"/>
    </row>
    <row r="24" spans="1:18" x14ac:dyDescent="0.25">
      <c r="A24" s="162"/>
      <c r="B24" s="160"/>
      <c r="C24" s="160"/>
      <c r="D24" s="160"/>
      <c r="E24" s="160"/>
      <c r="F24" s="160"/>
      <c r="G24" s="160"/>
      <c r="H24" s="160"/>
      <c r="I24" s="160"/>
      <c r="J24" s="160"/>
      <c r="K24" s="160"/>
      <c r="L24" s="161"/>
    </row>
    <row r="25" spans="1:18" ht="15" customHeight="1" x14ac:dyDescent="0.25">
      <c r="A25" s="159" t="s">
        <v>159</v>
      </c>
      <c r="B25" s="163"/>
      <c r="C25" s="163"/>
      <c r="D25" s="163"/>
      <c r="E25" s="163"/>
      <c r="F25" s="163"/>
      <c r="G25" s="163"/>
      <c r="H25" s="163"/>
      <c r="I25" s="163"/>
      <c r="J25" s="163"/>
      <c r="K25" s="163"/>
      <c r="L25" s="164"/>
    </row>
    <row r="26" spans="1:18" x14ac:dyDescent="0.25">
      <c r="A26" s="165"/>
      <c r="B26" s="166"/>
      <c r="C26" s="166"/>
      <c r="D26" s="166"/>
      <c r="E26" s="166"/>
      <c r="F26" s="166"/>
      <c r="G26" s="166"/>
      <c r="H26" s="166"/>
      <c r="I26" s="166"/>
      <c r="J26" s="166"/>
      <c r="K26" s="166"/>
      <c r="L26" s="167"/>
    </row>
    <row r="28" spans="1:18" ht="18.75" x14ac:dyDescent="0.25">
      <c r="A28" s="153" t="s">
        <v>61</v>
      </c>
      <c r="B28" s="154"/>
      <c r="C28" s="154"/>
      <c r="D28" s="154"/>
      <c r="E28" s="154"/>
      <c r="F28" s="154"/>
      <c r="G28" s="154"/>
      <c r="H28" s="154"/>
      <c r="I28" s="154"/>
      <c r="J28" s="154"/>
      <c r="K28" s="154"/>
      <c r="L28" s="155"/>
    </row>
    <row r="29" spans="1:18" x14ac:dyDescent="0.25">
      <c r="A29" s="162" t="s">
        <v>153</v>
      </c>
      <c r="B29" s="160"/>
      <c r="C29" s="160"/>
      <c r="D29" s="160"/>
      <c r="E29" s="160"/>
      <c r="F29" s="160"/>
      <c r="G29" s="160"/>
      <c r="H29" s="160"/>
      <c r="I29" s="160"/>
      <c r="J29" s="160"/>
      <c r="K29" s="160"/>
      <c r="L29" s="161"/>
    </row>
    <row r="30" spans="1:18" ht="15" customHeight="1" x14ac:dyDescent="0.25">
      <c r="A30" s="171" t="s">
        <v>154</v>
      </c>
      <c r="B30" s="172"/>
      <c r="C30" s="172"/>
      <c r="D30" s="172"/>
      <c r="E30" s="172"/>
      <c r="F30" s="172"/>
      <c r="G30" s="172"/>
      <c r="H30" s="172"/>
      <c r="I30" s="172"/>
      <c r="J30" s="172"/>
      <c r="K30" s="172"/>
      <c r="L30" s="173"/>
    </row>
    <row r="31" spans="1:18" x14ac:dyDescent="0.25">
      <c r="A31" s="171"/>
      <c r="B31" s="172"/>
      <c r="C31" s="172"/>
      <c r="D31" s="172"/>
      <c r="E31" s="172"/>
      <c r="F31" s="172"/>
      <c r="G31" s="172"/>
      <c r="H31" s="172"/>
      <c r="I31" s="172"/>
      <c r="J31" s="172"/>
      <c r="K31" s="172"/>
      <c r="L31" s="173"/>
    </row>
    <row r="32" spans="1:18" x14ac:dyDescent="0.25">
      <c r="A32" s="171" t="s">
        <v>155</v>
      </c>
      <c r="B32" s="172"/>
      <c r="C32" s="172"/>
      <c r="D32" s="172"/>
      <c r="E32" s="172"/>
      <c r="F32" s="172"/>
      <c r="G32" s="172"/>
      <c r="H32" s="172"/>
      <c r="I32" s="172"/>
      <c r="J32" s="172"/>
      <c r="K32" s="172"/>
      <c r="L32" s="173"/>
      <c r="N32" s="158" t="s">
        <v>62</v>
      </c>
      <c r="O32" s="158"/>
      <c r="P32" s="158"/>
      <c r="Q32" s="158"/>
      <c r="R32" s="158"/>
    </row>
    <row r="33" spans="1:12" x14ac:dyDescent="0.25">
      <c r="A33" s="174"/>
      <c r="B33" s="175"/>
      <c r="C33" s="175"/>
      <c r="D33" s="175"/>
      <c r="E33" s="175"/>
      <c r="F33" s="175"/>
      <c r="G33" s="175"/>
      <c r="H33" s="175"/>
      <c r="I33" s="175"/>
      <c r="J33" s="175"/>
      <c r="K33" s="175"/>
      <c r="L33" s="176"/>
    </row>
    <row r="35" spans="1:12" ht="18.75" x14ac:dyDescent="0.25">
      <c r="A35" s="153" t="s">
        <v>63</v>
      </c>
      <c r="B35" s="154"/>
      <c r="C35" s="154"/>
      <c r="D35" s="154"/>
      <c r="E35" s="154"/>
      <c r="F35" s="154"/>
      <c r="G35" s="154"/>
      <c r="H35" s="154"/>
      <c r="I35" s="154"/>
      <c r="J35" s="154"/>
      <c r="K35" s="154"/>
      <c r="L35" s="155"/>
    </row>
    <row r="36" spans="1:12" ht="15" customHeight="1" x14ac:dyDescent="0.25">
      <c r="A36" s="163" t="s">
        <v>120</v>
      </c>
      <c r="B36" s="163"/>
      <c r="C36" s="163"/>
      <c r="D36" s="163"/>
      <c r="E36" s="163"/>
      <c r="F36" s="163"/>
      <c r="G36" s="163"/>
      <c r="H36" s="163"/>
      <c r="I36" s="163"/>
      <c r="J36" s="163"/>
      <c r="K36" s="163"/>
      <c r="L36" s="164"/>
    </row>
    <row r="37" spans="1:12" x14ac:dyDescent="0.25">
      <c r="A37" s="163"/>
      <c r="B37" s="163"/>
      <c r="C37" s="163"/>
      <c r="D37" s="163"/>
      <c r="E37" s="163"/>
      <c r="F37" s="163"/>
      <c r="G37" s="163"/>
      <c r="H37" s="163"/>
      <c r="I37" s="163"/>
      <c r="J37" s="163"/>
      <c r="K37" s="163"/>
      <c r="L37" s="164"/>
    </row>
    <row r="38" spans="1:12" x14ac:dyDescent="0.25">
      <c r="A38" s="162" t="s">
        <v>121</v>
      </c>
      <c r="B38" s="160"/>
      <c r="C38" s="160"/>
      <c r="D38" s="160"/>
      <c r="E38" s="160"/>
      <c r="F38" s="160"/>
      <c r="G38" s="160"/>
      <c r="H38" s="160"/>
      <c r="I38" s="160"/>
      <c r="J38" s="160"/>
      <c r="K38" s="160"/>
      <c r="L38" s="161"/>
    </row>
    <row r="39" spans="1:12" x14ac:dyDescent="0.25">
      <c r="A39" s="168" t="s">
        <v>156</v>
      </c>
      <c r="B39" s="169"/>
      <c r="C39" s="169"/>
      <c r="D39" s="169"/>
      <c r="E39" s="169"/>
      <c r="F39" s="169"/>
      <c r="G39" s="169"/>
      <c r="H39" s="169"/>
      <c r="I39" s="169"/>
      <c r="J39" s="169"/>
      <c r="K39" s="169"/>
      <c r="L39" s="170"/>
    </row>
  </sheetData>
  <mergeCells count="38">
    <mergeCell ref="A16:L16"/>
    <mergeCell ref="A18:L18"/>
    <mergeCell ref="A19:L21"/>
    <mergeCell ref="A13:L13"/>
    <mergeCell ref="A14:L14"/>
    <mergeCell ref="A15:L15"/>
    <mergeCell ref="A17:L17"/>
    <mergeCell ref="A39:L39"/>
    <mergeCell ref="A36:L37"/>
    <mergeCell ref="A38:L38"/>
    <mergeCell ref="A30:L31"/>
    <mergeCell ref="A32:L33"/>
    <mergeCell ref="N32:R32"/>
    <mergeCell ref="A35:L35"/>
    <mergeCell ref="A22:L24"/>
    <mergeCell ref="A25:L26"/>
    <mergeCell ref="A28:L28"/>
    <mergeCell ref="A29:L29"/>
    <mergeCell ref="A10:L10"/>
    <mergeCell ref="A12:L12"/>
    <mergeCell ref="A3:F3"/>
    <mergeCell ref="G3:I3"/>
    <mergeCell ref="J3:L3"/>
    <mergeCell ref="A4:F6"/>
    <mergeCell ref="G4:I4"/>
    <mergeCell ref="J4:L4"/>
    <mergeCell ref="G5:I5"/>
    <mergeCell ref="J5:L5"/>
    <mergeCell ref="G6:I6"/>
    <mergeCell ref="A7:F7"/>
    <mergeCell ref="A8:F8"/>
    <mergeCell ref="G7:L7"/>
    <mergeCell ref="G8:L8"/>
    <mergeCell ref="A1:F1"/>
    <mergeCell ref="G1:L1"/>
    <mergeCell ref="J6:L6"/>
    <mergeCell ref="G2:L2"/>
    <mergeCell ref="A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6"/>
  <sheetViews>
    <sheetView zoomScaleNormal="100" workbookViewId="0">
      <pane ySplit="7" topLeftCell="A8" activePane="bottomLeft" state="frozen"/>
      <selection pane="bottomLeft" activeCell="F8" sqref="F8"/>
    </sheetView>
  </sheetViews>
  <sheetFormatPr defaultRowHeight="15" x14ac:dyDescent="0.25"/>
  <cols>
    <col min="1" max="1" width="43.42578125" style="1" bestFit="1" customWidth="1"/>
    <col min="2" max="2" width="14.28515625" style="1" bestFit="1" customWidth="1"/>
    <col min="3" max="3" width="14.28515625" style="1" customWidth="1"/>
    <col min="4" max="4" width="9.140625" style="1"/>
    <col min="5" max="6" width="19.140625" style="1" customWidth="1"/>
    <col min="7" max="7" width="14.5703125" style="1" customWidth="1"/>
    <col min="8" max="8" width="13" style="1" customWidth="1"/>
    <col min="9" max="9" width="17.42578125" style="1" customWidth="1"/>
    <col min="10" max="10" width="9.140625" style="1"/>
    <col min="11" max="11" width="12.85546875" style="1" customWidth="1"/>
    <col min="12" max="12" width="14" style="1" customWidth="1"/>
    <col min="13" max="13" width="9.140625" style="1"/>
    <col min="14" max="14" width="13" style="1" customWidth="1"/>
    <col min="15" max="16" width="15" style="1" bestFit="1" customWidth="1"/>
    <col min="17" max="16384" width="9.140625" style="1"/>
  </cols>
  <sheetData>
    <row r="1" spans="1:16" ht="21" x14ac:dyDescent="0.35">
      <c r="A1" s="190" t="s">
        <v>145</v>
      </c>
      <c r="B1" s="190"/>
      <c r="C1" s="190"/>
      <c r="D1" s="190"/>
      <c r="E1" s="190"/>
      <c r="F1" s="190"/>
      <c r="G1" s="190"/>
      <c r="H1" s="190"/>
      <c r="I1" s="190"/>
    </row>
    <row r="2" spans="1:16" ht="40.5" customHeight="1" x14ac:dyDescent="0.35">
      <c r="A2" s="189" t="s">
        <v>149</v>
      </c>
      <c r="B2" s="189"/>
      <c r="C2" s="189"/>
      <c r="D2" s="189"/>
      <c r="E2" s="189"/>
      <c r="F2" s="189"/>
      <c r="G2" s="189"/>
      <c r="H2" s="189"/>
      <c r="I2" s="189"/>
    </row>
    <row r="4" spans="1:16" ht="21" x14ac:dyDescent="0.35">
      <c r="A4" s="141" t="s">
        <v>131</v>
      </c>
      <c r="B4" s="141">
        <v>24</v>
      </c>
    </row>
    <row r="5" spans="1:16" ht="18.75" x14ac:dyDescent="0.3">
      <c r="H5" s="139" t="s">
        <v>147</v>
      </c>
      <c r="I5" s="140" t="s">
        <v>148</v>
      </c>
    </row>
    <row r="6" spans="1:16" s="2" customFormat="1" ht="45" x14ac:dyDescent="0.25">
      <c r="A6" s="191" t="s">
        <v>48</v>
      </c>
      <c r="B6" s="191" t="s">
        <v>132</v>
      </c>
      <c r="C6" s="192" t="s">
        <v>117</v>
      </c>
      <c r="D6" s="191" t="s">
        <v>118</v>
      </c>
      <c r="E6" s="142" t="s">
        <v>50</v>
      </c>
      <c r="F6" s="142" t="s">
        <v>133</v>
      </c>
      <c r="G6" s="201" t="s">
        <v>134</v>
      </c>
      <c r="H6" s="201" t="s">
        <v>135</v>
      </c>
      <c r="I6" s="201" t="s">
        <v>136</v>
      </c>
      <c r="K6" s="202" t="s">
        <v>137</v>
      </c>
      <c r="L6" s="192" t="s">
        <v>138</v>
      </c>
      <c r="N6" s="199" t="s">
        <v>139</v>
      </c>
      <c r="O6" s="197" t="s">
        <v>140</v>
      </c>
      <c r="P6" s="195" t="s">
        <v>141</v>
      </c>
    </row>
    <row r="7" spans="1:16" x14ac:dyDescent="0.25">
      <c r="A7" s="191"/>
      <c r="B7" s="191"/>
      <c r="C7" s="193"/>
      <c r="D7" s="191"/>
      <c r="E7" s="120">
        <f>SUM(E8:E235)</f>
        <v>244000</v>
      </c>
      <c r="F7" s="120">
        <f>SUM(F8:F235)</f>
        <v>17846.153846153844</v>
      </c>
      <c r="G7" s="201"/>
      <c r="H7" s="201"/>
      <c r="I7" s="201"/>
      <c r="K7" s="203"/>
      <c r="L7" s="194"/>
      <c r="N7" s="200"/>
      <c r="O7" s="198"/>
      <c r="P7" s="196"/>
    </row>
    <row r="8" spans="1:16" x14ac:dyDescent="0.25">
      <c r="A8" s="110" t="s">
        <v>160</v>
      </c>
      <c r="B8" s="110">
        <v>1111</v>
      </c>
      <c r="C8" s="111" t="s">
        <v>161</v>
      </c>
      <c r="D8" s="107">
        <f>IF(C8="Full Time",1,IF(C8="Part Time",0.5,(IF(C8="",""))))</f>
        <v>1</v>
      </c>
      <c r="E8" s="112">
        <f>16000*4</f>
        <v>64000</v>
      </c>
      <c r="F8" s="121">
        <f>IF(E8/$B$4*52&gt;100000,E8-(100000/52)*$B$4,0)</f>
        <v>17846.153846153844</v>
      </c>
      <c r="G8" s="112">
        <v>50</v>
      </c>
      <c r="H8" s="130">
        <v>50</v>
      </c>
      <c r="I8" s="113"/>
      <c r="K8" s="132">
        <f>IF(AND(G9&gt;48.08,H9&gt;48.08),48.08/48.08,IF(G9&gt;48.08,48.08/H9,IF(H9&gt;48.08,G9/48.08,G9/H9)))</f>
        <v>1</v>
      </c>
      <c r="L8" s="133" t="e">
        <f>IF(G8&gt;48.08,48.08/I8,IF(I8&gt;48.08,G8/48.08,G8/I8))</f>
        <v>#DIV/0!</v>
      </c>
      <c r="N8" s="125"/>
      <c r="O8" s="135">
        <f>IF(K8&lt;75%,(G8-H8*0.75)*$B$4*N8,0)</f>
        <v>0</v>
      </c>
      <c r="P8" s="137" t="e">
        <f>IF(L8&lt;75%,(G8-I8*0.75)*$B$4*N8,0)</f>
        <v>#DIV/0!</v>
      </c>
    </row>
    <row r="9" spans="1:16" x14ac:dyDescent="0.25">
      <c r="A9" s="114" t="s">
        <v>162</v>
      </c>
      <c r="B9" s="114">
        <v>1112</v>
      </c>
      <c r="C9" s="115" t="s">
        <v>161</v>
      </c>
      <c r="D9" s="107">
        <f t="shared" ref="D9:D72" si="0">IF(C9="Full Time",1,IF(C9="Part Time",0.5,(IF(C9="",""))))</f>
        <v>1</v>
      </c>
      <c r="E9" s="112">
        <f>10000*4</f>
        <v>40000</v>
      </c>
      <c r="F9" s="121">
        <f t="shared" ref="F9:F72" si="1">IF(E9/$B$4*52&gt;100000,E9-(100000/52)*$B$4,0)</f>
        <v>0</v>
      </c>
      <c r="G9" s="112">
        <v>31.25</v>
      </c>
      <c r="H9" s="130">
        <v>31.25</v>
      </c>
      <c r="I9" s="113"/>
      <c r="K9" s="132">
        <f t="shared" ref="K9:K72" si="2">IF(AND(G10&gt;48.08,H10&gt;48.08),48.08/48.08,IF(G10&gt;48.08,48.08/H10,IF(H10&gt;48.08,G10/48.08,G10/H10)))</f>
        <v>1</v>
      </c>
      <c r="L9" s="133" t="e">
        <f t="shared" ref="L9:L72" si="3">IF(G9&gt;48.08,48.08/I9,IF(I9&gt;48.08,G9/48.08,G9/I9))</f>
        <v>#DIV/0!</v>
      </c>
      <c r="N9" s="125"/>
      <c r="O9" s="135">
        <f t="shared" ref="O9:O72" si="4">IF(K9&lt;75%,(G9-H9*0.75)*$B$4*N9,0)</f>
        <v>0</v>
      </c>
      <c r="P9" s="137" t="e">
        <f t="shared" ref="P9:P72" si="5">IF(L9&lt;75%,(G9-I9*0.75)*$B$4*N9,0)</f>
        <v>#DIV/0!</v>
      </c>
    </row>
    <row r="10" spans="1:16" x14ac:dyDescent="0.25">
      <c r="A10" s="114" t="s">
        <v>163</v>
      </c>
      <c r="B10" s="114">
        <v>1113</v>
      </c>
      <c r="C10" s="115" t="s">
        <v>161</v>
      </c>
      <c r="D10" s="107">
        <f t="shared" si="0"/>
        <v>1</v>
      </c>
      <c r="E10" s="112">
        <f>9000*4</f>
        <v>36000</v>
      </c>
      <c r="F10" s="121">
        <f t="shared" si="1"/>
        <v>0</v>
      </c>
      <c r="G10" s="112">
        <v>28.13</v>
      </c>
      <c r="H10" s="130">
        <v>28.13</v>
      </c>
      <c r="I10" s="113"/>
      <c r="K10" s="132">
        <f t="shared" si="2"/>
        <v>1</v>
      </c>
      <c r="L10" s="133" t="e">
        <f t="shared" si="3"/>
        <v>#DIV/0!</v>
      </c>
      <c r="N10" s="125"/>
      <c r="O10" s="135">
        <f t="shared" si="4"/>
        <v>0</v>
      </c>
      <c r="P10" s="137" t="e">
        <f t="shared" si="5"/>
        <v>#DIV/0!</v>
      </c>
    </row>
    <row r="11" spans="1:16" x14ac:dyDescent="0.25">
      <c r="A11" s="114" t="s">
        <v>164</v>
      </c>
      <c r="B11" s="114">
        <v>1114</v>
      </c>
      <c r="C11" s="115" t="s">
        <v>161</v>
      </c>
      <c r="D11" s="107">
        <f t="shared" si="0"/>
        <v>1</v>
      </c>
      <c r="E11" s="112">
        <f>5000*4</f>
        <v>20000</v>
      </c>
      <c r="F11" s="121">
        <f t="shared" si="1"/>
        <v>0</v>
      </c>
      <c r="G11" s="112">
        <v>15.63</v>
      </c>
      <c r="H11" s="130">
        <v>15.63</v>
      </c>
      <c r="I11" s="113"/>
      <c r="K11" s="132">
        <f t="shared" si="2"/>
        <v>1</v>
      </c>
      <c r="L11" s="133" t="e">
        <f t="shared" si="3"/>
        <v>#DIV/0!</v>
      </c>
      <c r="N11" s="125"/>
      <c r="O11" s="135">
        <f t="shared" si="4"/>
        <v>0</v>
      </c>
      <c r="P11" s="137" t="e">
        <f t="shared" si="5"/>
        <v>#DIV/0!</v>
      </c>
    </row>
    <row r="12" spans="1:16" x14ac:dyDescent="0.25">
      <c r="A12" s="114" t="s">
        <v>165</v>
      </c>
      <c r="B12" s="114">
        <v>1115</v>
      </c>
      <c r="C12" s="115" t="s">
        <v>161</v>
      </c>
      <c r="D12" s="107">
        <f t="shared" si="0"/>
        <v>1</v>
      </c>
      <c r="E12" s="112">
        <f t="shared" ref="E12:E14" si="6">5000*4</f>
        <v>20000</v>
      </c>
      <c r="F12" s="121">
        <f t="shared" si="1"/>
        <v>0</v>
      </c>
      <c r="G12" s="112">
        <v>15.63</v>
      </c>
      <c r="H12" s="130">
        <v>15.63</v>
      </c>
      <c r="I12" s="113"/>
      <c r="K12" s="132">
        <f t="shared" si="2"/>
        <v>1</v>
      </c>
      <c r="L12" s="133" t="e">
        <f t="shared" si="3"/>
        <v>#DIV/0!</v>
      </c>
      <c r="N12" s="125"/>
      <c r="O12" s="135">
        <f t="shared" si="4"/>
        <v>0</v>
      </c>
      <c r="P12" s="137" t="e">
        <f t="shared" si="5"/>
        <v>#DIV/0!</v>
      </c>
    </row>
    <row r="13" spans="1:16" x14ac:dyDescent="0.25">
      <c r="A13" s="114" t="s">
        <v>166</v>
      </c>
      <c r="B13" s="114">
        <v>1116</v>
      </c>
      <c r="C13" s="115" t="s">
        <v>161</v>
      </c>
      <c r="D13" s="107">
        <f t="shared" si="0"/>
        <v>1</v>
      </c>
      <c r="E13" s="112">
        <f t="shared" si="6"/>
        <v>20000</v>
      </c>
      <c r="F13" s="121">
        <f t="shared" si="1"/>
        <v>0</v>
      </c>
      <c r="G13" s="112">
        <v>15.63</v>
      </c>
      <c r="H13" s="130">
        <v>15.63</v>
      </c>
      <c r="I13" s="113"/>
      <c r="K13" s="132">
        <f t="shared" si="2"/>
        <v>1</v>
      </c>
      <c r="L13" s="133" t="e">
        <f t="shared" si="3"/>
        <v>#DIV/0!</v>
      </c>
      <c r="N13" s="125"/>
      <c r="O13" s="135">
        <f t="shared" si="4"/>
        <v>0</v>
      </c>
      <c r="P13" s="137" t="e">
        <f t="shared" si="5"/>
        <v>#DIV/0!</v>
      </c>
    </row>
    <row r="14" spans="1:16" x14ac:dyDescent="0.25">
      <c r="A14" s="114" t="s">
        <v>167</v>
      </c>
      <c r="B14" s="114">
        <v>1117</v>
      </c>
      <c r="C14" s="115" t="s">
        <v>161</v>
      </c>
      <c r="D14" s="107">
        <f t="shared" si="0"/>
        <v>1</v>
      </c>
      <c r="E14" s="112">
        <f t="shared" si="6"/>
        <v>20000</v>
      </c>
      <c r="F14" s="121">
        <f t="shared" si="1"/>
        <v>0</v>
      </c>
      <c r="G14" s="112">
        <v>15.63</v>
      </c>
      <c r="H14" s="130">
        <v>15.63</v>
      </c>
      <c r="I14" s="113"/>
      <c r="K14" s="132">
        <f t="shared" si="2"/>
        <v>1</v>
      </c>
      <c r="L14" s="133" t="e">
        <f t="shared" si="3"/>
        <v>#DIV/0!</v>
      </c>
      <c r="N14" s="125"/>
      <c r="O14" s="135">
        <f t="shared" si="4"/>
        <v>0</v>
      </c>
      <c r="P14" s="137" t="e">
        <f t="shared" si="5"/>
        <v>#DIV/0!</v>
      </c>
    </row>
    <row r="15" spans="1:16" x14ac:dyDescent="0.25">
      <c r="A15" s="114" t="s">
        <v>168</v>
      </c>
      <c r="B15" s="114">
        <v>1118</v>
      </c>
      <c r="C15" s="115" t="s">
        <v>169</v>
      </c>
      <c r="D15" s="107">
        <f t="shared" si="0"/>
        <v>0.5</v>
      </c>
      <c r="E15" s="112">
        <f>2000*4</f>
        <v>8000</v>
      </c>
      <c r="F15" s="121">
        <f t="shared" si="1"/>
        <v>0</v>
      </c>
      <c r="G15" s="112">
        <v>12.5</v>
      </c>
      <c r="H15" s="130">
        <v>12.5</v>
      </c>
      <c r="I15" s="113"/>
      <c r="K15" s="132">
        <f t="shared" si="2"/>
        <v>1</v>
      </c>
      <c r="L15" s="133" t="e">
        <f t="shared" si="3"/>
        <v>#DIV/0!</v>
      </c>
      <c r="N15" s="125"/>
      <c r="O15" s="135">
        <f t="shared" si="4"/>
        <v>0</v>
      </c>
      <c r="P15" s="137" t="e">
        <f t="shared" si="5"/>
        <v>#DIV/0!</v>
      </c>
    </row>
    <row r="16" spans="1:16" x14ac:dyDescent="0.25">
      <c r="A16" s="114" t="s">
        <v>170</v>
      </c>
      <c r="B16" s="114">
        <v>1119</v>
      </c>
      <c r="C16" s="115" t="s">
        <v>169</v>
      </c>
      <c r="D16" s="107">
        <f t="shared" si="0"/>
        <v>0.5</v>
      </c>
      <c r="E16" s="112">
        <f t="shared" ref="E16:E17" si="7">2000*4</f>
        <v>8000</v>
      </c>
      <c r="F16" s="121">
        <f t="shared" si="1"/>
        <v>0</v>
      </c>
      <c r="G16" s="112">
        <v>12.5</v>
      </c>
      <c r="H16" s="130">
        <v>12.5</v>
      </c>
      <c r="I16" s="113"/>
      <c r="K16" s="132">
        <f t="shared" si="2"/>
        <v>1</v>
      </c>
      <c r="L16" s="133" t="e">
        <f t="shared" si="3"/>
        <v>#DIV/0!</v>
      </c>
      <c r="N16" s="125"/>
      <c r="O16" s="135">
        <f t="shared" si="4"/>
        <v>0</v>
      </c>
      <c r="P16" s="137" t="e">
        <f t="shared" si="5"/>
        <v>#DIV/0!</v>
      </c>
    </row>
    <row r="17" spans="1:16" x14ac:dyDescent="0.25">
      <c r="A17" s="114" t="s">
        <v>171</v>
      </c>
      <c r="B17" s="114">
        <v>2000</v>
      </c>
      <c r="C17" s="115" t="s">
        <v>169</v>
      </c>
      <c r="D17" s="107">
        <f t="shared" si="0"/>
        <v>0.5</v>
      </c>
      <c r="E17" s="112">
        <f t="shared" si="7"/>
        <v>8000</v>
      </c>
      <c r="F17" s="121">
        <f t="shared" si="1"/>
        <v>0</v>
      </c>
      <c r="G17" s="112">
        <v>12.5</v>
      </c>
      <c r="H17" s="130">
        <v>12.5</v>
      </c>
      <c r="I17" s="113"/>
      <c r="K17" s="132" t="e">
        <f t="shared" si="2"/>
        <v>#DIV/0!</v>
      </c>
      <c r="L17" s="133" t="e">
        <f t="shared" si="3"/>
        <v>#DIV/0!</v>
      </c>
      <c r="N17" s="125"/>
      <c r="O17" s="135" t="e">
        <f t="shared" si="4"/>
        <v>#DIV/0!</v>
      </c>
      <c r="P17" s="137" t="e">
        <f t="shared" si="5"/>
        <v>#DIV/0!</v>
      </c>
    </row>
    <row r="18" spans="1:16" x14ac:dyDescent="0.25">
      <c r="A18" s="114"/>
      <c r="B18" s="114"/>
      <c r="C18" s="115"/>
      <c r="D18" s="107" t="str">
        <f t="shared" si="0"/>
        <v/>
      </c>
      <c r="E18" s="112"/>
      <c r="F18" s="121">
        <f t="shared" si="1"/>
        <v>0</v>
      </c>
      <c r="G18" s="112"/>
      <c r="H18" s="130"/>
      <c r="I18" s="113"/>
      <c r="K18" s="132" t="e">
        <f t="shared" si="2"/>
        <v>#DIV/0!</v>
      </c>
      <c r="L18" s="133" t="e">
        <f t="shared" si="3"/>
        <v>#DIV/0!</v>
      </c>
      <c r="N18" s="125"/>
      <c r="O18" s="135" t="e">
        <f t="shared" si="4"/>
        <v>#DIV/0!</v>
      </c>
      <c r="P18" s="137" t="e">
        <f t="shared" si="5"/>
        <v>#DIV/0!</v>
      </c>
    </row>
    <row r="19" spans="1:16" x14ac:dyDescent="0.25">
      <c r="A19" s="114"/>
      <c r="B19" s="114"/>
      <c r="C19" s="115"/>
      <c r="D19" s="107" t="str">
        <f t="shared" si="0"/>
        <v/>
      </c>
      <c r="E19" s="112"/>
      <c r="F19" s="121">
        <f t="shared" si="1"/>
        <v>0</v>
      </c>
      <c r="G19" s="112"/>
      <c r="H19" s="130"/>
      <c r="I19" s="113"/>
      <c r="K19" s="132" t="e">
        <f t="shared" si="2"/>
        <v>#DIV/0!</v>
      </c>
      <c r="L19" s="133" t="e">
        <f t="shared" si="3"/>
        <v>#DIV/0!</v>
      </c>
      <c r="N19" s="125"/>
      <c r="O19" s="135" t="e">
        <f t="shared" si="4"/>
        <v>#DIV/0!</v>
      </c>
      <c r="P19" s="137" t="e">
        <f t="shared" si="5"/>
        <v>#DIV/0!</v>
      </c>
    </row>
    <row r="20" spans="1:16" x14ac:dyDescent="0.25">
      <c r="A20" s="114"/>
      <c r="B20" s="114"/>
      <c r="C20" s="115"/>
      <c r="D20" s="107" t="str">
        <f t="shared" si="0"/>
        <v/>
      </c>
      <c r="E20" s="112"/>
      <c r="F20" s="121">
        <f t="shared" si="1"/>
        <v>0</v>
      </c>
      <c r="G20" s="112"/>
      <c r="H20" s="130"/>
      <c r="I20" s="113"/>
      <c r="K20" s="132" t="e">
        <f t="shared" si="2"/>
        <v>#DIV/0!</v>
      </c>
      <c r="L20" s="133" t="e">
        <f t="shared" si="3"/>
        <v>#DIV/0!</v>
      </c>
      <c r="N20" s="125"/>
      <c r="O20" s="135" t="e">
        <f t="shared" si="4"/>
        <v>#DIV/0!</v>
      </c>
      <c r="P20" s="137" t="e">
        <f t="shared" si="5"/>
        <v>#DIV/0!</v>
      </c>
    </row>
    <row r="21" spans="1:16" x14ac:dyDescent="0.25">
      <c r="A21" s="114"/>
      <c r="B21" s="114"/>
      <c r="C21" s="115"/>
      <c r="D21" s="107" t="str">
        <f t="shared" si="0"/>
        <v/>
      </c>
      <c r="E21" s="112"/>
      <c r="F21" s="121">
        <f t="shared" si="1"/>
        <v>0</v>
      </c>
      <c r="G21" s="112"/>
      <c r="H21" s="130"/>
      <c r="I21" s="113"/>
      <c r="K21" s="132" t="e">
        <f t="shared" si="2"/>
        <v>#DIV/0!</v>
      </c>
      <c r="L21" s="133" t="e">
        <f t="shared" si="3"/>
        <v>#DIV/0!</v>
      </c>
      <c r="N21" s="125"/>
      <c r="O21" s="135" t="e">
        <f t="shared" si="4"/>
        <v>#DIV/0!</v>
      </c>
      <c r="P21" s="137" t="e">
        <f t="shared" si="5"/>
        <v>#DIV/0!</v>
      </c>
    </row>
    <row r="22" spans="1:16" x14ac:dyDescent="0.25">
      <c r="A22" s="114"/>
      <c r="B22" s="114"/>
      <c r="C22" s="115"/>
      <c r="D22" s="107" t="str">
        <f t="shared" si="0"/>
        <v/>
      </c>
      <c r="E22" s="112"/>
      <c r="F22" s="121">
        <f t="shared" si="1"/>
        <v>0</v>
      </c>
      <c r="G22" s="112"/>
      <c r="H22" s="130"/>
      <c r="I22" s="113"/>
      <c r="K22" s="132" t="e">
        <f t="shared" si="2"/>
        <v>#DIV/0!</v>
      </c>
      <c r="L22" s="133" t="e">
        <f t="shared" si="3"/>
        <v>#DIV/0!</v>
      </c>
      <c r="N22" s="125"/>
      <c r="O22" s="135" t="e">
        <f t="shared" si="4"/>
        <v>#DIV/0!</v>
      </c>
      <c r="P22" s="137" t="e">
        <f t="shared" si="5"/>
        <v>#DIV/0!</v>
      </c>
    </row>
    <row r="23" spans="1:16" x14ac:dyDescent="0.25">
      <c r="A23" s="114"/>
      <c r="B23" s="114"/>
      <c r="C23" s="115"/>
      <c r="D23" s="107" t="str">
        <f t="shared" si="0"/>
        <v/>
      </c>
      <c r="E23" s="112"/>
      <c r="F23" s="121">
        <f t="shared" si="1"/>
        <v>0</v>
      </c>
      <c r="G23" s="112"/>
      <c r="H23" s="130"/>
      <c r="I23" s="113"/>
      <c r="K23" s="132" t="e">
        <f t="shared" si="2"/>
        <v>#DIV/0!</v>
      </c>
      <c r="L23" s="133" t="e">
        <f t="shared" si="3"/>
        <v>#DIV/0!</v>
      </c>
      <c r="N23" s="125"/>
      <c r="O23" s="135" t="e">
        <f t="shared" si="4"/>
        <v>#DIV/0!</v>
      </c>
      <c r="P23" s="137" t="e">
        <f t="shared" si="5"/>
        <v>#DIV/0!</v>
      </c>
    </row>
    <row r="24" spans="1:16" x14ac:dyDescent="0.25">
      <c r="A24" s="114"/>
      <c r="B24" s="114"/>
      <c r="C24" s="115"/>
      <c r="D24" s="107" t="str">
        <f t="shared" si="0"/>
        <v/>
      </c>
      <c r="E24" s="112"/>
      <c r="F24" s="121">
        <f t="shared" si="1"/>
        <v>0</v>
      </c>
      <c r="G24" s="112"/>
      <c r="H24" s="130"/>
      <c r="I24" s="113"/>
      <c r="K24" s="132" t="e">
        <f t="shared" si="2"/>
        <v>#DIV/0!</v>
      </c>
      <c r="L24" s="133" t="e">
        <f t="shared" si="3"/>
        <v>#DIV/0!</v>
      </c>
      <c r="N24" s="125"/>
      <c r="O24" s="135" t="e">
        <f t="shared" si="4"/>
        <v>#DIV/0!</v>
      </c>
      <c r="P24" s="137" t="e">
        <f t="shared" si="5"/>
        <v>#DIV/0!</v>
      </c>
    </row>
    <row r="25" spans="1:16" x14ac:dyDescent="0.25">
      <c r="A25" s="114"/>
      <c r="B25" s="114"/>
      <c r="C25" s="115"/>
      <c r="D25" s="107" t="str">
        <f t="shared" si="0"/>
        <v/>
      </c>
      <c r="E25" s="112"/>
      <c r="F25" s="121">
        <f t="shared" si="1"/>
        <v>0</v>
      </c>
      <c r="G25" s="112"/>
      <c r="H25" s="130"/>
      <c r="I25" s="113"/>
      <c r="K25" s="132" t="e">
        <f t="shared" si="2"/>
        <v>#DIV/0!</v>
      </c>
      <c r="L25" s="133" t="e">
        <f t="shared" si="3"/>
        <v>#DIV/0!</v>
      </c>
      <c r="N25" s="125"/>
      <c r="O25" s="135" t="e">
        <f t="shared" si="4"/>
        <v>#DIV/0!</v>
      </c>
      <c r="P25" s="137" t="e">
        <f t="shared" si="5"/>
        <v>#DIV/0!</v>
      </c>
    </row>
    <row r="26" spans="1:16" x14ac:dyDescent="0.25">
      <c r="A26" s="114"/>
      <c r="B26" s="114"/>
      <c r="C26" s="115"/>
      <c r="D26" s="107" t="str">
        <f t="shared" si="0"/>
        <v/>
      </c>
      <c r="E26" s="112"/>
      <c r="F26" s="121">
        <f t="shared" si="1"/>
        <v>0</v>
      </c>
      <c r="G26" s="112"/>
      <c r="H26" s="130"/>
      <c r="I26" s="113"/>
      <c r="K26" s="132" t="e">
        <f t="shared" si="2"/>
        <v>#DIV/0!</v>
      </c>
      <c r="L26" s="133" t="e">
        <f t="shared" si="3"/>
        <v>#DIV/0!</v>
      </c>
      <c r="N26" s="125"/>
      <c r="O26" s="135" t="e">
        <f t="shared" si="4"/>
        <v>#DIV/0!</v>
      </c>
      <c r="P26" s="137" t="e">
        <f t="shared" si="5"/>
        <v>#DIV/0!</v>
      </c>
    </row>
    <row r="27" spans="1:16" x14ac:dyDescent="0.25">
      <c r="A27" s="114"/>
      <c r="B27" s="114"/>
      <c r="C27" s="115"/>
      <c r="D27" s="107" t="str">
        <f t="shared" si="0"/>
        <v/>
      </c>
      <c r="E27" s="112"/>
      <c r="F27" s="121">
        <f t="shared" si="1"/>
        <v>0</v>
      </c>
      <c r="G27" s="112"/>
      <c r="H27" s="130"/>
      <c r="I27" s="113"/>
      <c r="K27" s="132" t="e">
        <f t="shared" si="2"/>
        <v>#DIV/0!</v>
      </c>
      <c r="L27" s="133" t="e">
        <f t="shared" si="3"/>
        <v>#DIV/0!</v>
      </c>
      <c r="N27" s="125"/>
      <c r="O27" s="135" t="e">
        <f t="shared" si="4"/>
        <v>#DIV/0!</v>
      </c>
      <c r="P27" s="137" t="e">
        <f t="shared" si="5"/>
        <v>#DIV/0!</v>
      </c>
    </row>
    <row r="28" spans="1:16" x14ac:dyDescent="0.25">
      <c r="A28" s="114"/>
      <c r="B28" s="114"/>
      <c r="C28" s="115"/>
      <c r="D28" s="107" t="str">
        <f t="shared" si="0"/>
        <v/>
      </c>
      <c r="E28" s="112"/>
      <c r="F28" s="121">
        <f t="shared" si="1"/>
        <v>0</v>
      </c>
      <c r="G28" s="112"/>
      <c r="H28" s="130"/>
      <c r="I28" s="113"/>
      <c r="K28" s="132" t="e">
        <f t="shared" si="2"/>
        <v>#DIV/0!</v>
      </c>
      <c r="L28" s="133" t="e">
        <f t="shared" si="3"/>
        <v>#DIV/0!</v>
      </c>
      <c r="N28" s="125"/>
      <c r="O28" s="135" t="e">
        <f t="shared" si="4"/>
        <v>#DIV/0!</v>
      </c>
      <c r="P28" s="137" t="e">
        <f t="shared" si="5"/>
        <v>#DIV/0!</v>
      </c>
    </row>
    <row r="29" spans="1:16" x14ac:dyDescent="0.25">
      <c r="A29" s="114"/>
      <c r="B29" s="114"/>
      <c r="C29" s="115"/>
      <c r="D29" s="107" t="str">
        <f t="shared" si="0"/>
        <v/>
      </c>
      <c r="E29" s="112"/>
      <c r="F29" s="121">
        <f t="shared" si="1"/>
        <v>0</v>
      </c>
      <c r="G29" s="112"/>
      <c r="H29" s="130"/>
      <c r="I29" s="113"/>
      <c r="K29" s="132" t="e">
        <f t="shared" si="2"/>
        <v>#DIV/0!</v>
      </c>
      <c r="L29" s="133" t="e">
        <f t="shared" si="3"/>
        <v>#DIV/0!</v>
      </c>
      <c r="N29" s="125"/>
      <c r="O29" s="135" t="e">
        <f t="shared" si="4"/>
        <v>#DIV/0!</v>
      </c>
      <c r="P29" s="137" t="e">
        <f t="shared" si="5"/>
        <v>#DIV/0!</v>
      </c>
    </row>
    <row r="30" spans="1:16" x14ac:dyDescent="0.25">
      <c r="A30" s="114"/>
      <c r="B30" s="114"/>
      <c r="C30" s="115"/>
      <c r="D30" s="107" t="str">
        <f t="shared" si="0"/>
        <v/>
      </c>
      <c r="E30" s="112"/>
      <c r="F30" s="121">
        <f t="shared" si="1"/>
        <v>0</v>
      </c>
      <c r="G30" s="112"/>
      <c r="H30" s="130"/>
      <c r="I30" s="113"/>
      <c r="K30" s="132" t="e">
        <f t="shared" si="2"/>
        <v>#DIV/0!</v>
      </c>
      <c r="L30" s="133" t="e">
        <f t="shared" si="3"/>
        <v>#DIV/0!</v>
      </c>
      <c r="N30" s="125"/>
      <c r="O30" s="135" t="e">
        <f t="shared" si="4"/>
        <v>#DIV/0!</v>
      </c>
      <c r="P30" s="137" t="e">
        <f t="shared" si="5"/>
        <v>#DIV/0!</v>
      </c>
    </row>
    <row r="31" spans="1:16" x14ac:dyDescent="0.25">
      <c r="A31" s="114"/>
      <c r="B31" s="114"/>
      <c r="C31" s="115"/>
      <c r="D31" s="107" t="str">
        <f t="shared" si="0"/>
        <v/>
      </c>
      <c r="E31" s="112"/>
      <c r="F31" s="121">
        <f t="shared" si="1"/>
        <v>0</v>
      </c>
      <c r="G31" s="112"/>
      <c r="H31" s="130"/>
      <c r="I31" s="113"/>
      <c r="K31" s="132" t="e">
        <f t="shared" si="2"/>
        <v>#DIV/0!</v>
      </c>
      <c r="L31" s="133" t="e">
        <f t="shared" si="3"/>
        <v>#DIV/0!</v>
      </c>
      <c r="N31" s="125"/>
      <c r="O31" s="135" t="e">
        <f t="shared" si="4"/>
        <v>#DIV/0!</v>
      </c>
      <c r="P31" s="137" t="e">
        <f t="shared" si="5"/>
        <v>#DIV/0!</v>
      </c>
    </row>
    <row r="32" spans="1:16" x14ac:dyDescent="0.25">
      <c r="A32" s="114"/>
      <c r="B32" s="114"/>
      <c r="C32" s="115"/>
      <c r="D32" s="107" t="str">
        <f t="shared" si="0"/>
        <v/>
      </c>
      <c r="E32" s="112"/>
      <c r="F32" s="121">
        <f t="shared" si="1"/>
        <v>0</v>
      </c>
      <c r="G32" s="112"/>
      <c r="H32" s="130"/>
      <c r="I32" s="113"/>
      <c r="K32" s="132" t="e">
        <f t="shared" si="2"/>
        <v>#DIV/0!</v>
      </c>
      <c r="L32" s="133" t="e">
        <f t="shared" si="3"/>
        <v>#DIV/0!</v>
      </c>
      <c r="N32" s="125"/>
      <c r="O32" s="135" t="e">
        <f t="shared" si="4"/>
        <v>#DIV/0!</v>
      </c>
      <c r="P32" s="137" t="e">
        <f t="shared" si="5"/>
        <v>#DIV/0!</v>
      </c>
    </row>
    <row r="33" spans="1:16" x14ac:dyDescent="0.25">
      <c r="A33" s="114"/>
      <c r="B33" s="114"/>
      <c r="C33" s="115"/>
      <c r="D33" s="107" t="str">
        <f t="shared" si="0"/>
        <v/>
      </c>
      <c r="E33" s="112"/>
      <c r="F33" s="121">
        <f t="shared" si="1"/>
        <v>0</v>
      </c>
      <c r="G33" s="112"/>
      <c r="H33" s="130"/>
      <c r="I33" s="113"/>
      <c r="K33" s="132" t="e">
        <f t="shared" si="2"/>
        <v>#DIV/0!</v>
      </c>
      <c r="L33" s="133" t="e">
        <f t="shared" si="3"/>
        <v>#DIV/0!</v>
      </c>
      <c r="N33" s="125"/>
      <c r="O33" s="135" t="e">
        <f t="shared" si="4"/>
        <v>#DIV/0!</v>
      </c>
      <c r="P33" s="137" t="e">
        <f t="shared" si="5"/>
        <v>#DIV/0!</v>
      </c>
    </row>
    <row r="34" spans="1:16" x14ac:dyDescent="0.25">
      <c r="A34" s="114"/>
      <c r="B34" s="114"/>
      <c r="C34" s="115"/>
      <c r="D34" s="107" t="str">
        <f t="shared" si="0"/>
        <v/>
      </c>
      <c r="E34" s="112"/>
      <c r="F34" s="121">
        <f t="shared" si="1"/>
        <v>0</v>
      </c>
      <c r="G34" s="112"/>
      <c r="H34" s="130"/>
      <c r="I34" s="113"/>
      <c r="K34" s="132" t="e">
        <f t="shared" si="2"/>
        <v>#DIV/0!</v>
      </c>
      <c r="L34" s="133" t="e">
        <f t="shared" si="3"/>
        <v>#DIV/0!</v>
      </c>
      <c r="N34" s="125"/>
      <c r="O34" s="135" t="e">
        <f t="shared" si="4"/>
        <v>#DIV/0!</v>
      </c>
      <c r="P34" s="137" t="e">
        <f t="shared" si="5"/>
        <v>#DIV/0!</v>
      </c>
    </row>
    <row r="35" spans="1:16" x14ac:dyDescent="0.25">
      <c r="A35" s="114"/>
      <c r="B35" s="114"/>
      <c r="C35" s="115"/>
      <c r="D35" s="107" t="str">
        <f t="shared" si="0"/>
        <v/>
      </c>
      <c r="E35" s="112"/>
      <c r="F35" s="121">
        <f t="shared" si="1"/>
        <v>0</v>
      </c>
      <c r="G35" s="112"/>
      <c r="H35" s="130"/>
      <c r="I35" s="113"/>
      <c r="K35" s="132" t="e">
        <f t="shared" si="2"/>
        <v>#DIV/0!</v>
      </c>
      <c r="L35" s="133" t="e">
        <f t="shared" si="3"/>
        <v>#DIV/0!</v>
      </c>
      <c r="N35" s="125"/>
      <c r="O35" s="135" t="e">
        <f t="shared" si="4"/>
        <v>#DIV/0!</v>
      </c>
      <c r="P35" s="137" t="e">
        <f t="shared" si="5"/>
        <v>#DIV/0!</v>
      </c>
    </row>
    <row r="36" spans="1:16" x14ac:dyDescent="0.25">
      <c r="A36" s="114"/>
      <c r="B36" s="114"/>
      <c r="C36" s="115"/>
      <c r="D36" s="107" t="str">
        <f t="shared" si="0"/>
        <v/>
      </c>
      <c r="E36" s="112"/>
      <c r="F36" s="121">
        <f t="shared" si="1"/>
        <v>0</v>
      </c>
      <c r="G36" s="112"/>
      <c r="H36" s="130"/>
      <c r="I36" s="113"/>
      <c r="K36" s="132" t="e">
        <f t="shared" si="2"/>
        <v>#DIV/0!</v>
      </c>
      <c r="L36" s="133" t="e">
        <f t="shared" si="3"/>
        <v>#DIV/0!</v>
      </c>
      <c r="N36" s="125"/>
      <c r="O36" s="135" t="e">
        <f t="shared" si="4"/>
        <v>#DIV/0!</v>
      </c>
      <c r="P36" s="137" t="e">
        <f t="shared" si="5"/>
        <v>#DIV/0!</v>
      </c>
    </row>
    <row r="37" spans="1:16" x14ac:dyDescent="0.25">
      <c r="A37" s="114"/>
      <c r="B37" s="114"/>
      <c r="C37" s="115"/>
      <c r="D37" s="107" t="str">
        <f t="shared" si="0"/>
        <v/>
      </c>
      <c r="E37" s="112"/>
      <c r="F37" s="121">
        <f t="shared" si="1"/>
        <v>0</v>
      </c>
      <c r="G37" s="112"/>
      <c r="H37" s="130"/>
      <c r="I37" s="113"/>
      <c r="K37" s="132" t="e">
        <f t="shared" si="2"/>
        <v>#DIV/0!</v>
      </c>
      <c r="L37" s="133" t="e">
        <f t="shared" si="3"/>
        <v>#DIV/0!</v>
      </c>
      <c r="N37" s="125"/>
      <c r="O37" s="135" t="e">
        <f t="shared" si="4"/>
        <v>#DIV/0!</v>
      </c>
      <c r="P37" s="137" t="e">
        <f t="shared" si="5"/>
        <v>#DIV/0!</v>
      </c>
    </row>
    <row r="38" spans="1:16" x14ac:dyDescent="0.25">
      <c r="A38" s="114"/>
      <c r="B38" s="114"/>
      <c r="C38" s="115"/>
      <c r="D38" s="107" t="str">
        <f t="shared" si="0"/>
        <v/>
      </c>
      <c r="E38" s="112"/>
      <c r="F38" s="121">
        <f t="shared" si="1"/>
        <v>0</v>
      </c>
      <c r="G38" s="112"/>
      <c r="H38" s="130"/>
      <c r="I38" s="113"/>
      <c r="K38" s="132" t="e">
        <f t="shared" si="2"/>
        <v>#DIV/0!</v>
      </c>
      <c r="L38" s="133" t="e">
        <f t="shared" si="3"/>
        <v>#DIV/0!</v>
      </c>
      <c r="N38" s="125"/>
      <c r="O38" s="135" t="e">
        <f t="shared" si="4"/>
        <v>#DIV/0!</v>
      </c>
      <c r="P38" s="137" t="e">
        <f t="shared" si="5"/>
        <v>#DIV/0!</v>
      </c>
    </row>
    <row r="39" spans="1:16" x14ac:dyDescent="0.25">
      <c r="A39" s="114"/>
      <c r="B39" s="114"/>
      <c r="C39" s="115"/>
      <c r="D39" s="107" t="str">
        <f t="shared" si="0"/>
        <v/>
      </c>
      <c r="E39" s="112"/>
      <c r="F39" s="121">
        <f t="shared" si="1"/>
        <v>0</v>
      </c>
      <c r="G39" s="112"/>
      <c r="H39" s="130"/>
      <c r="I39" s="113"/>
      <c r="K39" s="132" t="e">
        <f t="shared" si="2"/>
        <v>#DIV/0!</v>
      </c>
      <c r="L39" s="133" t="e">
        <f t="shared" si="3"/>
        <v>#DIV/0!</v>
      </c>
      <c r="N39" s="125"/>
      <c r="O39" s="135" t="e">
        <f t="shared" si="4"/>
        <v>#DIV/0!</v>
      </c>
      <c r="P39" s="137" t="e">
        <f t="shared" si="5"/>
        <v>#DIV/0!</v>
      </c>
    </row>
    <row r="40" spans="1:16" x14ac:dyDescent="0.25">
      <c r="A40" s="114"/>
      <c r="B40" s="114"/>
      <c r="C40" s="115"/>
      <c r="D40" s="107" t="str">
        <f t="shared" si="0"/>
        <v/>
      </c>
      <c r="E40" s="112"/>
      <c r="F40" s="121">
        <f t="shared" si="1"/>
        <v>0</v>
      </c>
      <c r="G40" s="112"/>
      <c r="H40" s="130"/>
      <c r="I40" s="113"/>
      <c r="K40" s="132" t="e">
        <f t="shared" si="2"/>
        <v>#DIV/0!</v>
      </c>
      <c r="L40" s="133" t="e">
        <f t="shared" si="3"/>
        <v>#DIV/0!</v>
      </c>
      <c r="N40" s="125"/>
      <c r="O40" s="135" t="e">
        <f t="shared" si="4"/>
        <v>#DIV/0!</v>
      </c>
      <c r="P40" s="137" t="e">
        <f t="shared" si="5"/>
        <v>#DIV/0!</v>
      </c>
    </row>
    <row r="41" spans="1:16" x14ac:dyDescent="0.25">
      <c r="A41" s="114"/>
      <c r="B41" s="114"/>
      <c r="C41" s="115"/>
      <c r="D41" s="107" t="str">
        <f t="shared" si="0"/>
        <v/>
      </c>
      <c r="E41" s="112"/>
      <c r="F41" s="121">
        <f t="shared" si="1"/>
        <v>0</v>
      </c>
      <c r="G41" s="112"/>
      <c r="H41" s="130"/>
      <c r="I41" s="113"/>
      <c r="K41" s="132" t="e">
        <f t="shared" si="2"/>
        <v>#DIV/0!</v>
      </c>
      <c r="L41" s="133" t="e">
        <f t="shared" si="3"/>
        <v>#DIV/0!</v>
      </c>
      <c r="N41" s="125"/>
      <c r="O41" s="135" t="e">
        <f t="shared" si="4"/>
        <v>#DIV/0!</v>
      </c>
      <c r="P41" s="137" t="e">
        <f t="shared" si="5"/>
        <v>#DIV/0!</v>
      </c>
    </row>
    <row r="42" spans="1:16" x14ac:dyDescent="0.25">
      <c r="A42" s="114"/>
      <c r="B42" s="114"/>
      <c r="C42" s="115"/>
      <c r="D42" s="107" t="str">
        <f t="shared" si="0"/>
        <v/>
      </c>
      <c r="E42" s="112"/>
      <c r="F42" s="121">
        <f t="shared" si="1"/>
        <v>0</v>
      </c>
      <c r="G42" s="112"/>
      <c r="H42" s="130"/>
      <c r="I42" s="113"/>
      <c r="K42" s="132" t="e">
        <f t="shared" si="2"/>
        <v>#DIV/0!</v>
      </c>
      <c r="L42" s="133" t="e">
        <f t="shared" si="3"/>
        <v>#DIV/0!</v>
      </c>
      <c r="N42" s="125"/>
      <c r="O42" s="135" t="e">
        <f t="shared" si="4"/>
        <v>#DIV/0!</v>
      </c>
      <c r="P42" s="137" t="e">
        <f t="shared" si="5"/>
        <v>#DIV/0!</v>
      </c>
    </row>
    <row r="43" spans="1:16" x14ac:dyDescent="0.25">
      <c r="A43" s="114"/>
      <c r="B43" s="114"/>
      <c r="C43" s="115"/>
      <c r="D43" s="107" t="str">
        <f t="shared" si="0"/>
        <v/>
      </c>
      <c r="E43" s="112"/>
      <c r="F43" s="121">
        <f t="shared" si="1"/>
        <v>0</v>
      </c>
      <c r="G43" s="112"/>
      <c r="H43" s="130"/>
      <c r="I43" s="113"/>
      <c r="K43" s="132" t="e">
        <f t="shared" si="2"/>
        <v>#DIV/0!</v>
      </c>
      <c r="L43" s="133" t="e">
        <f t="shared" si="3"/>
        <v>#DIV/0!</v>
      </c>
      <c r="N43" s="125"/>
      <c r="O43" s="135" t="e">
        <f t="shared" si="4"/>
        <v>#DIV/0!</v>
      </c>
      <c r="P43" s="137" t="e">
        <f t="shared" si="5"/>
        <v>#DIV/0!</v>
      </c>
    </row>
    <row r="44" spans="1:16" x14ac:dyDescent="0.25">
      <c r="A44" s="114"/>
      <c r="B44" s="114"/>
      <c r="C44" s="115"/>
      <c r="D44" s="107" t="str">
        <f t="shared" si="0"/>
        <v/>
      </c>
      <c r="E44" s="112"/>
      <c r="F44" s="121">
        <f t="shared" si="1"/>
        <v>0</v>
      </c>
      <c r="G44" s="112"/>
      <c r="H44" s="130"/>
      <c r="I44" s="113"/>
      <c r="K44" s="132" t="e">
        <f t="shared" si="2"/>
        <v>#DIV/0!</v>
      </c>
      <c r="L44" s="133" t="e">
        <f t="shared" si="3"/>
        <v>#DIV/0!</v>
      </c>
      <c r="N44" s="125"/>
      <c r="O44" s="135" t="e">
        <f t="shared" si="4"/>
        <v>#DIV/0!</v>
      </c>
      <c r="P44" s="137" t="e">
        <f t="shared" si="5"/>
        <v>#DIV/0!</v>
      </c>
    </row>
    <row r="45" spans="1:16" x14ac:dyDescent="0.25">
      <c r="A45" s="114"/>
      <c r="B45" s="114"/>
      <c r="C45" s="115"/>
      <c r="D45" s="107" t="str">
        <f t="shared" si="0"/>
        <v/>
      </c>
      <c r="E45" s="112"/>
      <c r="F45" s="121">
        <f t="shared" si="1"/>
        <v>0</v>
      </c>
      <c r="G45" s="112"/>
      <c r="H45" s="130"/>
      <c r="I45" s="113"/>
      <c r="K45" s="132" t="e">
        <f t="shared" si="2"/>
        <v>#DIV/0!</v>
      </c>
      <c r="L45" s="133" t="e">
        <f t="shared" si="3"/>
        <v>#DIV/0!</v>
      </c>
      <c r="N45" s="125"/>
      <c r="O45" s="135" t="e">
        <f t="shared" si="4"/>
        <v>#DIV/0!</v>
      </c>
      <c r="P45" s="137" t="e">
        <f t="shared" si="5"/>
        <v>#DIV/0!</v>
      </c>
    </row>
    <row r="46" spans="1:16" x14ac:dyDescent="0.25">
      <c r="A46" s="114"/>
      <c r="B46" s="114"/>
      <c r="C46" s="115"/>
      <c r="D46" s="107" t="str">
        <f t="shared" si="0"/>
        <v/>
      </c>
      <c r="E46" s="112"/>
      <c r="F46" s="121">
        <f t="shared" si="1"/>
        <v>0</v>
      </c>
      <c r="G46" s="112"/>
      <c r="H46" s="130"/>
      <c r="I46" s="113"/>
      <c r="K46" s="132" t="e">
        <f t="shared" si="2"/>
        <v>#DIV/0!</v>
      </c>
      <c r="L46" s="133" t="e">
        <f t="shared" si="3"/>
        <v>#DIV/0!</v>
      </c>
      <c r="N46" s="125"/>
      <c r="O46" s="135" t="e">
        <f t="shared" si="4"/>
        <v>#DIV/0!</v>
      </c>
      <c r="P46" s="137" t="e">
        <f t="shared" si="5"/>
        <v>#DIV/0!</v>
      </c>
    </row>
    <row r="47" spans="1:16" x14ac:dyDescent="0.25">
      <c r="A47" s="114"/>
      <c r="B47" s="114"/>
      <c r="C47" s="115"/>
      <c r="D47" s="107" t="str">
        <f t="shared" si="0"/>
        <v/>
      </c>
      <c r="E47" s="112"/>
      <c r="F47" s="121">
        <f t="shared" si="1"/>
        <v>0</v>
      </c>
      <c r="G47" s="112"/>
      <c r="H47" s="130"/>
      <c r="I47" s="113"/>
      <c r="K47" s="132" t="e">
        <f t="shared" si="2"/>
        <v>#DIV/0!</v>
      </c>
      <c r="L47" s="133" t="e">
        <f t="shared" si="3"/>
        <v>#DIV/0!</v>
      </c>
      <c r="N47" s="125"/>
      <c r="O47" s="135" t="e">
        <f t="shared" si="4"/>
        <v>#DIV/0!</v>
      </c>
      <c r="P47" s="137" t="e">
        <f t="shared" si="5"/>
        <v>#DIV/0!</v>
      </c>
    </row>
    <row r="48" spans="1:16" x14ac:dyDescent="0.25">
      <c r="A48" s="114"/>
      <c r="B48" s="114"/>
      <c r="C48" s="115"/>
      <c r="D48" s="107" t="str">
        <f t="shared" si="0"/>
        <v/>
      </c>
      <c r="E48" s="112"/>
      <c r="F48" s="121">
        <f t="shared" si="1"/>
        <v>0</v>
      </c>
      <c r="G48" s="112"/>
      <c r="H48" s="130"/>
      <c r="I48" s="113"/>
      <c r="K48" s="132" t="e">
        <f t="shared" si="2"/>
        <v>#DIV/0!</v>
      </c>
      <c r="L48" s="133" t="e">
        <f t="shared" si="3"/>
        <v>#DIV/0!</v>
      </c>
      <c r="N48" s="125"/>
      <c r="O48" s="135" t="e">
        <f t="shared" si="4"/>
        <v>#DIV/0!</v>
      </c>
      <c r="P48" s="137" t="e">
        <f t="shared" si="5"/>
        <v>#DIV/0!</v>
      </c>
    </row>
    <row r="49" spans="1:16" x14ac:dyDescent="0.25">
      <c r="A49" s="114"/>
      <c r="B49" s="114"/>
      <c r="C49" s="115"/>
      <c r="D49" s="107" t="str">
        <f t="shared" si="0"/>
        <v/>
      </c>
      <c r="E49" s="112"/>
      <c r="F49" s="121">
        <f t="shared" si="1"/>
        <v>0</v>
      </c>
      <c r="G49" s="112"/>
      <c r="H49" s="130"/>
      <c r="I49" s="113"/>
      <c r="K49" s="132" t="e">
        <f t="shared" si="2"/>
        <v>#DIV/0!</v>
      </c>
      <c r="L49" s="133" t="e">
        <f t="shared" si="3"/>
        <v>#DIV/0!</v>
      </c>
      <c r="N49" s="125"/>
      <c r="O49" s="135" t="e">
        <f t="shared" si="4"/>
        <v>#DIV/0!</v>
      </c>
      <c r="P49" s="137" t="e">
        <f t="shared" si="5"/>
        <v>#DIV/0!</v>
      </c>
    </row>
    <row r="50" spans="1:16" x14ac:dyDescent="0.25">
      <c r="A50" s="114"/>
      <c r="B50" s="114"/>
      <c r="C50" s="115"/>
      <c r="D50" s="107" t="str">
        <f t="shared" si="0"/>
        <v/>
      </c>
      <c r="E50" s="112"/>
      <c r="F50" s="121">
        <f t="shared" si="1"/>
        <v>0</v>
      </c>
      <c r="G50" s="112"/>
      <c r="H50" s="130"/>
      <c r="I50" s="113"/>
      <c r="K50" s="132" t="e">
        <f t="shared" si="2"/>
        <v>#DIV/0!</v>
      </c>
      <c r="L50" s="133" t="e">
        <f t="shared" si="3"/>
        <v>#DIV/0!</v>
      </c>
      <c r="N50" s="125"/>
      <c r="O50" s="135" t="e">
        <f t="shared" si="4"/>
        <v>#DIV/0!</v>
      </c>
      <c r="P50" s="137" t="e">
        <f t="shared" si="5"/>
        <v>#DIV/0!</v>
      </c>
    </row>
    <row r="51" spans="1:16" x14ac:dyDescent="0.25">
      <c r="A51" s="114"/>
      <c r="B51" s="114"/>
      <c r="C51" s="115"/>
      <c r="D51" s="107" t="str">
        <f t="shared" si="0"/>
        <v/>
      </c>
      <c r="E51" s="112"/>
      <c r="F51" s="121">
        <f t="shared" si="1"/>
        <v>0</v>
      </c>
      <c r="G51" s="112"/>
      <c r="H51" s="130"/>
      <c r="I51" s="113"/>
      <c r="K51" s="132" t="e">
        <f t="shared" si="2"/>
        <v>#DIV/0!</v>
      </c>
      <c r="L51" s="133" t="e">
        <f t="shared" si="3"/>
        <v>#DIV/0!</v>
      </c>
      <c r="N51" s="125"/>
      <c r="O51" s="135" t="e">
        <f t="shared" si="4"/>
        <v>#DIV/0!</v>
      </c>
      <c r="P51" s="137" t="e">
        <f t="shared" si="5"/>
        <v>#DIV/0!</v>
      </c>
    </row>
    <row r="52" spans="1:16" x14ac:dyDescent="0.25">
      <c r="A52" s="114"/>
      <c r="B52" s="114"/>
      <c r="C52" s="115"/>
      <c r="D52" s="107" t="str">
        <f t="shared" si="0"/>
        <v/>
      </c>
      <c r="E52" s="112"/>
      <c r="F52" s="121">
        <f t="shared" si="1"/>
        <v>0</v>
      </c>
      <c r="G52" s="112"/>
      <c r="H52" s="130"/>
      <c r="I52" s="113"/>
      <c r="K52" s="132" t="e">
        <f t="shared" si="2"/>
        <v>#DIV/0!</v>
      </c>
      <c r="L52" s="133" t="e">
        <f t="shared" si="3"/>
        <v>#DIV/0!</v>
      </c>
      <c r="N52" s="125"/>
      <c r="O52" s="135" t="e">
        <f t="shared" si="4"/>
        <v>#DIV/0!</v>
      </c>
      <c r="P52" s="137" t="e">
        <f t="shared" si="5"/>
        <v>#DIV/0!</v>
      </c>
    </row>
    <row r="53" spans="1:16" x14ac:dyDescent="0.25">
      <c r="A53" s="114"/>
      <c r="B53" s="114"/>
      <c r="C53" s="115"/>
      <c r="D53" s="107" t="str">
        <f t="shared" si="0"/>
        <v/>
      </c>
      <c r="E53" s="112"/>
      <c r="F53" s="121">
        <f t="shared" si="1"/>
        <v>0</v>
      </c>
      <c r="G53" s="112"/>
      <c r="H53" s="130"/>
      <c r="I53" s="113"/>
      <c r="K53" s="132" t="e">
        <f t="shared" si="2"/>
        <v>#DIV/0!</v>
      </c>
      <c r="L53" s="133" t="e">
        <f t="shared" si="3"/>
        <v>#DIV/0!</v>
      </c>
      <c r="N53" s="125"/>
      <c r="O53" s="135" t="e">
        <f t="shared" si="4"/>
        <v>#DIV/0!</v>
      </c>
      <c r="P53" s="137" t="e">
        <f t="shared" si="5"/>
        <v>#DIV/0!</v>
      </c>
    </row>
    <row r="54" spans="1:16" x14ac:dyDescent="0.25">
      <c r="A54" s="114"/>
      <c r="B54" s="114"/>
      <c r="C54" s="115"/>
      <c r="D54" s="107" t="str">
        <f t="shared" si="0"/>
        <v/>
      </c>
      <c r="E54" s="112"/>
      <c r="F54" s="121">
        <f t="shared" si="1"/>
        <v>0</v>
      </c>
      <c r="G54" s="112"/>
      <c r="H54" s="130"/>
      <c r="I54" s="113"/>
      <c r="K54" s="132" t="e">
        <f t="shared" si="2"/>
        <v>#DIV/0!</v>
      </c>
      <c r="L54" s="133" t="e">
        <f t="shared" si="3"/>
        <v>#DIV/0!</v>
      </c>
      <c r="N54" s="125"/>
      <c r="O54" s="135" t="e">
        <f t="shared" si="4"/>
        <v>#DIV/0!</v>
      </c>
      <c r="P54" s="137" t="e">
        <f t="shared" si="5"/>
        <v>#DIV/0!</v>
      </c>
    </row>
    <row r="55" spans="1:16" x14ac:dyDescent="0.25">
      <c r="A55" s="114"/>
      <c r="B55" s="114"/>
      <c r="C55" s="115"/>
      <c r="D55" s="107" t="str">
        <f t="shared" si="0"/>
        <v/>
      </c>
      <c r="E55" s="112"/>
      <c r="F55" s="121">
        <f t="shared" si="1"/>
        <v>0</v>
      </c>
      <c r="G55" s="112"/>
      <c r="H55" s="130"/>
      <c r="I55" s="113"/>
      <c r="K55" s="132" t="e">
        <f t="shared" si="2"/>
        <v>#DIV/0!</v>
      </c>
      <c r="L55" s="133" t="e">
        <f t="shared" si="3"/>
        <v>#DIV/0!</v>
      </c>
      <c r="N55" s="125"/>
      <c r="O55" s="135" t="e">
        <f t="shared" si="4"/>
        <v>#DIV/0!</v>
      </c>
      <c r="P55" s="137" t="e">
        <f t="shared" si="5"/>
        <v>#DIV/0!</v>
      </c>
    </row>
    <row r="56" spans="1:16" x14ac:dyDescent="0.25">
      <c r="A56" s="114"/>
      <c r="B56" s="114"/>
      <c r="C56" s="115"/>
      <c r="D56" s="107" t="str">
        <f t="shared" si="0"/>
        <v/>
      </c>
      <c r="E56" s="112"/>
      <c r="F56" s="121">
        <f t="shared" si="1"/>
        <v>0</v>
      </c>
      <c r="G56" s="112"/>
      <c r="H56" s="130"/>
      <c r="I56" s="113"/>
      <c r="K56" s="132" t="e">
        <f t="shared" si="2"/>
        <v>#DIV/0!</v>
      </c>
      <c r="L56" s="133" t="e">
        <f t="shared" si="3"/>
        <v>#DIV/0!</v>
      </c>
      <c r="N56" s="125"/>
      <c r="O56" s="135" t="e">
        <f t="shared" si="4"/>
        <v>#DIV/0!</v>
      </c>
      <c r="P56" s="137" t="e">
        <f t="shared" si="5"/>
        <v>#DIV/0!</v>
      </c>
    </row>
    <row r="57" spans="1:16" x14ac:dyDescent="0.25">
      <c r="A57" s="114"/>
      <c r="B57" s="114"/>
      <c r="C57" s="115"/>
      <c r="D57" s="107" t="str">
        <f t="shared" si="0"/>
        <v/>
      </c>
      <c r="E57" s="112"/>
      <c r="F57" s="121">
        <f t="shared" si="1"/>
        <v>0</v>
      </c>
      <c r="G57" s="112"/>
      <c r="H57" s="130"/>
      <c r="I57" s="113"/>
      <c r="K57" s="132" t="e">
        <f t="shared" si="2"/>
        <v>#DIV/0!</v>
      </c>
      <c r="L57" s="133" t="e">
        <f t="shared" si="3"/>
        <v>#DIV/0!</v>
      </c>
      <c r="N57" s="125"/>
      <c r="O57" s="135" t="e">
        <f t="shared" si="4"/>
        <v>#DIV/0!</v>
      </c>
      <c r="P57" s="137" t="e">
        <f t="shared" si="5"/>
        <v>#DIV/0!</v>
      </c>
    </row>
    <row r="58" spans="1:16" x14ac:dyDescent="0.25">
      <c r="A58" s="114"/>
      <c r="B58" s="114"/>
      <c r="C58" s="115"/>
      <c r="D58" s="107" t="str">
        <f t="shared" si="0"/>
        <v/>
      </c>
      <c r="E58" s="112"/>
      <c r="F58" s="121">
        <f t="shared" si="1"/>
        <v>0</v>
      </c>
      <c r="G58" s="112"/>
      <c r="H58" s="130"/>
      <c r="I58" s="113"/>
      <c r="K58" s="132" t="e">
        <f t="shared" si="2"/>
        <v>#DIV/0!</v>
      </c>
      <c r="L58" s="133" t="e">
        <f t="shared" si="3"/>
        <v>#DIV/0!</v>
      </c>
      <c r="N58" s="125"/>
      <c r="O58" s="135" t="e">
        <f t="shared" si="4"/>
        <v>#DIV/0!</v>
      </c>
      <c r="P58" s="137" t="e">
        <f t="shared" si="5"/>
        <v>#DIV/0!</v>
      </c>
    </row>
    <row r="59" spans="1:16" x14ac:dyDescent="0.25">
      <c r="A59" s="114"/>
      <c r="B59" s="114"/>
      <c r="C59" s="115"/>
      <c r="D59" s="107" t="str">
        <f t="shared" si="0"/>
        <v/>
      </c>
      <c r="E59" s="112"/>
      <c r="F59" s="121">
        <f t="shared" si="1"/>
        <v>0</v>
      </c>
      <c r="G59" s="112"/>
      <c r="H59" s="130"/>
      <c r="I59" s="113"/>
      <c r="K59" s="132" t="e">
        <f t="shared" si="2"/>
        <v>#DIV/0!</v>
      </c>
      <c r="L59" s="133" t="e">
        <f t="shared" si="3"/>
        <v>#DIV/0!</v>
      </c>
      <c r="N59" s="125"/>
      <c r="O59" s="135" t="e">
        <f t="shared" si="4"/>
        <v>#DIV/0!</v>
      </c>
      <c r="P59" s="137" t="e">
        <f t="shared" si="5"/>
        <v>#DIV/0!</v>
      </c>
    </row>
    <row r="60" spans="1:16" x14ac:dyDescent="0.25">
      <c r="A60" s="114"/>
      <c r="B60" s="114"/>
      <c r="C60" s="115"/>
      <c r="D60" s="107" t="str">
        <f t="shared" si="0"/>
        <v/>
      </c>
      <c r="E60" s="112"/>
      <c r="F60" s="121">
        <f t="shared" si="1"/>
        <v>0</v>
      </c>
      <c r="G60" s="112"/>
      <c r="H60" s="130"/>
      <c r="I60" s="113"/>
      <c r="K60" s="132" t="e">
        <f t="shared" si="2"/>
        <v>#DIV/0!</v>
      </c>
      <c r="L60" s="133" t="e">
        <f t="shared" si="3"/>
        <v>#DIV/0!</v>
      </c>
      <c r="N60" s="125"/>
      <c r="O60" s="135" t="e">
        <f t="shared" si="4"/>
        <v>#DIV/0!</v>
      </c>
      <c r="P60" s="137" t="e">
        <f t="shared" si="5"/>
        <v>#DIV/0!</v>
      </c>
    </row>
    <row r="61" spans="1:16" x14ac:dyDescent="0.25">
      <c r="A61" s="114"/>
      <c r="B61" s="114"/>
      <c r="C61" s="115"/>
      <c r="D61" s="107" t="str">
        <f t="shared" si="0"/>
        <v/>
      </c>
      <c r="E61" s="112"/>
      <c r="F61" s="121">
        <f t="shared" si="1"/>
        <v>0</v>
      </c>
      <c r="G61" s="112"/>
      <c r="H61" s="130"/>
      <c r="I61" s="113"/>
      <c r="K61" s="132" t="e">
        <f t="shared" si="2"/>
        <v>#DIV/0!</v>
      </c>
      <c r="L61" s="133" t="e">
        <f t="shared" si="3"/>
        <v>#DIV/0!</v>
      </c>
      <c r="N61" s="125"/>
      <c r="O61" s="135" t="e">
        <f t="shared" si="4"/>
        <v>#DIV/0!</v>
      </c>
      <c r="P61" s="137" t="e">
        <f t="shared" si="5"/>
        <v>#DIV/0!</v>
      </c>
    </row>
    <row r="62" spans="1:16" x14ac:dyDescent="0.25">
      <c r="A62" s="114"/>
      <c r="B62" s="114"/>
      <c r="C62" s="115"/>
      <c r="D62" s="107" t="str">
        <f t="shared" si="0"/>
        <v/>
      </c>
      <c r="E62" s="112"/>
      <c r="F62" s="121">
        <f t="shared" si="1"/>
        <v>0</v>
      </c>
      <c r="G62" s="112"/>
      <c r="H62" s="130"/>
      <c r="I62" s="113"/>
      <c r="K62" s="132" t="e">
        <f t="shared" si="2"/>
        <v>#DIV/0!</v>
      </c>
      <c r="L62" s="133" t="e">
        <f t="shared" si="3"/>
        <v>#DIV/0!</v>
      </c>
      <c r="N62" s="125"/>
      <c r="O62" s="135" t="e">
        <f t="shared" si="4"/>
        <v>#DIV/0!</v>
      </c>
      <c r="P62" s="137" t="e">
        <f t="shared" si="5"/>
        <v>#DIV/0!</v>
      </c>
    </row>
    <row r="63" spans="1:16" x14ac:dyDescent="0.25">
      <c r="A63" s="114"/>
      <c r="B63" s="114"/>
      <c r="C63" s="115"/>
      <c r="D63" s="107" t="str">
        <f t="shared" si="0"/>
        <v/>
      </c>
      <c r="E63" s="112"/>
      <c r="F63" s="121">
        <f t="shared" si="1"/>
        <v>0</v>
      </c>
      <c r="G63" s="112"/>
      <c r="H63" s="130"/>
      <c r="I63" s="113"/>
      <c r="K63" s="132" t="e">
        <f t="shared" si="2"/>
        <v>#DIV/0!</v>
      </c>
      <c r="L63" s="133" t="e">
        <f t="shared" si="3"/>
        <v>#DIV/0!</v>
      </c>
      <c r="N63" s="125"/>
      <c r="O63" s="135" t="e">
        <f t="shared" si="4"/>
        <v>#DIV/0!</v>
      </c>
      <c r="P63" s="137" t="e">
        <f t="shared" si="5"/>
        <v>#DIV/0!</v>
      </c>
    </row>
    <row r="64" spans="1:16" x14ac:dyDescent="0.25">
      <c r="A64" s="114"/>
      <c r="B64" s="114"/>
      <c r="C64" s="115"/>
      <c r="D64" s="107" t="str">
        <f t="shared" si="0"/>
        <v/>
      </c>
      <c r="E64" s="112"/>
      <c r="F64" s="121">
        <f t="shared" si="1"/>
        <v>0</v>
      </c>
      <c r="G64" s="112"/>
      <c r="H64" s="130"/>
      <c r="I64" s="113"/>
      <c r="K64" s="132" t="e">
        <f t="shared" si="2"/>
        <v>#DIV/0!</v>
      </c>
      <c r="L64" s="133" t="e">
        <f t="shared" si="3"/>
        <v>#DIV/0!</v>
      </c>
      <c r="N64" s="125"/>
      <c r="O64" s="135" t="e">
        <f t="shared" si="4"/>
        <v>#DIV/0!</v>
      </c>
      <c r="P64" s="137" t="e">
        <f t="shared" si="5"/>
        <v>#DIV/0!</v>
      </c>
    </row>
    <row r="65" spans="1:16" x14ac:dyDescent="0.25">
      <c r="A65" s="114"/>
      <c r="B65" s="114"/>
      <c r="C65" s="115"/>
      <c r="D65" s="107" t="str">
        <f t="shared" si="0"/>
        <v/>
      </c>
      <c r="E65" s="112"/>
      <c r="F65" s="121">
        <f t="shared" si="1"/>
        <v>0</v>
      </c>
      <c r="G65" s="112"/>
      <c r="H65" s="130"/>
      <c r="I65" s="113"/>
      <c r="K65" s="132" t="e">
        <f t="shared" si="2"/>
        <v>#DIV/0!</v>
      </c>
      <c r="L65" s="133" t="e">
        <f t="shared" si="3"/>
        <v>#DIV/0!</v>
      </c>
      <c r="N65" s="125"/>
      <c r="O65" s="135" t="e">
        <f t="shared" si="4"/>
        <v>#DIV/0!</v>
      </c>
      <c r="P65" s="137" t="e">
        <f t="shared" si="5"/>
        <v>#DIV/0!</v>
      </c>
    </row>
    <row r="66" spans="1:16" x14ac:dyDescent="0.25">
      <c r="A66" s="114"/>
      <c r="B66" s="114"/>
      <c r="C66" s="115"/>
      <c r="D66" s="107" t="str">
        <f t="shared" si="0"/>
        <v/>
      </c>
      <c r="E66" s="112"/>
      <c r="F66" s="121">
        <f t="shared" si="1"/>
        <v>0</v>
      </c>
      <c r="G66" s="112"/>
      <c r="H66" s="130"/>
      <c r="I66" s="113"/>
      <c r="K66" s="132" t="e">
        <f t="shared" si="2"/>
        <v>#DIV/0!</v>
      </c>
      <c r="L66" s="133" t="e">
        <f t="shared" si="3"/>
        <v>#DIV/0!</v>
      </c>
      <c r="N66" s="125"/>
      <c r="O66" s="135" t="e">
        <f t="shared" si="4"/>
        <v>#DIV/0!</v>
      </c>
      <c r="P66" s="137" t="e">
        <f t="shared" si="5"/>
        <v>#DIV/0!</v>
      </c>
    </row>
    <row r="67" spans="1:16" x14ac:dyDescent="0.25">
      <c r="A67" s="114"/>
      <c r="B67" s="114"/>
      <c r="C67" s="115"/>
      <c r="D67" s="107" t="str">
        <f t="shared" si="0"/>
        <v/>
      </c>
      <c r="E67" s="112"/>
      <c r="F67" s="121">
        <f t="shared" si="1"/>
        <v>0</v>
      </c>
      <c r="G67" s="112"/>
      <c r="H67" s="130"/>
      <c r="I67" s="113"/>
      <c r="K67" s="132" t="e">
        <f t="shared" si="2"/>
        <v>#DIV/0!</v>
      </c>
      <c r="L67" s="133" t="e">
        <f t="shared" si="3"/>
        <v>#DIV/0!</v>
      </c>
      <c r="N67" s="125"/>
      <c r="O67" s="135" t="e">
        <f t="shared" si="4"/>
        <v>#DIV/0!</v>
      </c>
      <c r="P67" s="137" t="e">
        <f t="shared" si="5"/>
        <v>#DIV/0!</v>
      </c>
    </row>
    <row r="68" spans="1:16" x14ac:dyDescent="0.25">
      <c r="A68" s="114"/>
      <c r="B68" s="114"/>
      <c r="C68" s="115"/>
      <c r="D68" s="107" t="str">
        <f t="shared" si="0"/>
        <v/>
      </c>
      <c r="E68" s="112"/>
      <c r="F68" s="121">
        <f t="shared" si="1"/>
        <v>0</v>
      </c>
      <c r="G68" s="112"/>
      <c r="H68" s="130"/>
      <c r="I68" s="113"/>
      <c r="K68" s="132" t="e">
        <f t="shared" si="2"/>
        <v>#DIV/0!</v>
      </c>
      <c r="L68" s="133" t="e">
        <f t="shared" si="3"/>
        <v>#DIV/0!</v>
      </c>
      <c r="N68" s="125"/>
      <c r="O68" s="135" t="e">
        <f t="shared" si="4"/>
        <v>#DIV/0!</v>
      </c>
      <c r="P68" s="137" t="e">
        <f t="shared" si="5"/>
        <v>#DIV/0!</v>
      </c>
    </row>
    <row r="69" spans="1:16" x14ac:dyDescent="0.25">
      <c r="A69" s="114"/>
      <c r="B69" s="114"/>
      <c r="C69" s="115"/>
      <c r="D69" s="107" t="str">
        <f t="shared" si="0"/>
        <v/>
      </c>
      <c r="E69" s="112"/>
      <c r="F69" s="121">
        <f t="shared" si="1"/>
        <v>0</v>
      </c>
      <c r="G69" s="112"/>
      <c r="H69" s="130"/>
      <c r="I69" s="113"/>
      <c r="K69" s="132" t="e">
        <f t="shared" si="2"/>
        <v>#DIV/0!</v>
      </c>
      <c r="L69" s="133" t="e">
        <f t="shared" si="3"/>
        <v>#DIV/0!</v>
      </c>
      <c r="N69" s="125"/>
      <c r="O69" s="135" t="e">
        <f t="shared" si="4"/>
        <v>#DIV/0!</v>
      </c>
      <c r="P69" s="137" t="e">
        <f t="shared" si="5"/>
        <v>#DIV/0!</v>
      </c>
    </row>
    <row r="70" spans="1:16" x14ac:dyDescent="0.25">
      <c r="A70" s="114"/>
      <c r="B70" s="114"/>
      <c r="C70" s="115"/>
      <c r="D70" s="107" t="str">
        <f t="shared" si="0"/>
        <v/>
      </c>
      <c r="E70" s="112"/>
      <c r="F70" s="121">
        <f t="shared" si="1"/>
        <v>0</v>
      </c>
      <c r="G70" s="112"/>
      <c r="H70" s="130"/>
      <c r="I70" s="113"/>
      <c r="K70" s="132" t="e">
        <f t="shared" si="2"/>
        <v>#DIV/0!</v>
      </c>
      <c r="L70" s="133" t="e">
        <f t="shared" si="3"/>
        <v>#DIV/0!</v>
      </c>
      <c r="N70" s="125"/>
      <c r="O70" s="135" t="e">
        <f t="shared" si="4"/>
        <v>#DIV/0!</v>
      </c>
      <c r="P70" s="137" t="e">
        <f t="shared" si="5"/>
        <v>#DIV/0!</v>
      </c>
    </row>
    <row r="71" spans="1:16" x14ac:dyDescent="0.25">
      <c r="A71" s="114"/>
      <c r="B71" s="114"/>
      <c r="C71" s="115"/>
      <c r="D71" s="107" t="str">
        <f t="shared" si="0"/>
        <v/>
      </c>
      <c r="E71" s="112"/>
      <c r="F71" s="121">
        <f t="shared" si="1"/>
        <v>0</v>
      </c>
      <c r="G71" s="112"/>
      <c r="H71" s="130"/>
      <c r="I71" s="113"/>
      <c r="K71" s="132" t="e">
        <f t="shared" si="2"/>
        <v>#DIV/0!</v>
      </c>
      <c r="L71" s="133" t="e">
        <f t="shared" si="3"/>
        <v>#DIV/0!</v>
      </c>
      <c r="N71" s="125"/>
      <c r="O71" s="135" t="e">
        <f t="shared" si="4"/>
        <v>#DIV/0!</v>
      </c>
      <c r="P71" s="137" t="e">
        <f t="shared" si="5"/>
        <v>#DIV/0!</v>
      </c>
    </row>
    <row r="72" spans="1:16" x14ac:dyDescent="0.25">
      <c r="A72" s="114"/>
      <c r="B72" s="114"/>
      <c r="C72" s="115"/>
      <c r="D72" s="107" t="str">
        <f t="shared" si="0"/>
        <v/>
      </c>
      <c r="E72" s="112"/>
      <c r="F72" s="121">
        <f t="shared" si="1"/>
        <v>0</v>
      </c>
      <c r="G72" s="112"/>
      <c r="H72" s="130"/>
      <c r="I72" s="113"/>
      <c r="K72" s="132" t="e">
        <f t="shared" si="2"/>
        <v>#DIV/0!</v>
      </c>
      <c r="L72" s="133" t="e">
        <f t="shared" si="3"/>
        <v>#DIV/0!</v>
      </c>
      <c r="N72" s="125"/>
      <c r="O72" s="135" t="e">
        <f t="shared" si="4"/>
        <v>#DIV/0!</v>
      </c>
      <c r="P72" s="137" t="e">
        <f t="shared" si="5"/>
        <v>#DIV/0!</v>
      </c>
    </row>
    <row r="73" spans="1:16" x14ac:dyDescent="0.25">
      <c r="A73" s="114"/>
      <c r="B73" s="114"/>
      <c r="C73" s="115"/>
      <c r="D73" s="107" t="str">
        <f t="shared" ref="D73:D136" si="8">IF(C73="Full Time",1,IF(C73="Part Time",0.5,(IF(C73="",""))))</f>
        <v/>
      </c>
      <c r="E73" s="112"/>
      <c r="F73" s="121">
        <f t="shared" ref="F73:F136" si="9">IF(E73/$B$4*52&gt;100000,E73-(100000/52)*$B$4,0)</f>
        <v>0</v>
      </c>
      <c r="G73" s="112"/>
      <c r="H73" s="130"/>
      <c r="I73" s="113"/>
      <c r="K73" s="132" t="e">
        <f t="shared" ref="K73:K136" si="10">IF(AND(G74&gt;48.08,H74&gt;48.08),48.08/48.08,IF(G74&gt;48.08,48.08/H74,IF(H74&gt;48.08,G74/48.08,G74/H74)))</f>
        <v>#DIV/0!</v>
      </c>
      <c r="L73" s="133" t="e">
        <f t="shared" ref="L73:L136" si="11">IF(G73&gt;48.08,48.08/I73,IF(I73&gt;48.08,G73/48.08,G73/I73))</f>
        <v>#DIV/0!</v>
      </c>
      <c r="N73" s="125"/>
      <c r="O73" s="135" t="e">
        <f t="shared" ref="O73:O136" si="12">IF(K73&lt;75%,(G73-H73*0.75)*$B$4*N73,0)</f>
        <v>#DIV/0!</v>
      </c>
      <c r="P73" s="137" t="e">
        <f t="shared" ref="P73:P136" si="13">IF(L73&lt;75%,(G73-I73*0.75)*$B$4*N73,0)</f>
        <v>#DIV/0!</v>
      </c>
    </row>
    <row r="74" spans="1:16" x14ac:dyDescent="0.25">
      <c r="A74" s="114"/>
      <c r="B74" s="114"/>
      <c r="C74" s="115"/>
      <c r="D74" s="107" t="str">
        <f t="shared" si="8"/>
        <v/>
      </c>
      <c r="E74" s="112"/>
      <c r="F74" s="121">
        <f t="shared" si="9"/>
        <v>0</v>
      </c>
      <c r="G74" s="112"/>
      <c r="H74" s="130"/>
      <c r="I74" s="113"/>
      <c r="K74" s="132" t="e">
        <f t="shared" si="10"/>
        <v>#DIV/0!</v>
      </c>
      <c r="L74" s="133" t="e">
        <f t="shared" si="11"/>
        <v>#DIV/0!</v>
      </c>
      <c r="N74" s="125"/>
      <c r="O74" s="135" t="e">
        <f t="shared" si="12"/>
        <v>#DIV/0!</v>
      </c>
      <c r="P74" s="137" t="e">
        <f t="shared" si="13"/>
        <v>#DIV/0!</v>
      </c>
    </row>
    <row r="75" spans="1:16" x14ac:dyDescent="0.25">
      <c r="A75" s="114"/>
      <c r="B75" s="114"/>
      <c r="C75" s="115"/>
      <c r="D75" s="107" t="str">
        <f t="shared" si="8"/>
        <v/>
      </c>
      <c r="E75" s="112"/>
      <c r="F75" s="121">
        <f t="shared" si="9"/>
        <v>0</v>
      </c>
      <c r="G75" s="112"/>
      <c r="H75" s="130"/>
      <c r="I75" s="113"/>
      <c r="K75" s="132" t="e">
        <f t="shared" si="10"/>
        <v>#DIV/0!</v>
      </c>
      <c r="L75" s="133" t="e">
        <f t="shared" si="11"/>
        <v>#DIV/0!</v>
      </c>
      <c r="N75" s="125"/>
      <c r="O75" s="135" t="e">
        <f t="shared" si="12"/>
        <v>#DIV/0!</v>
      </c>
      <c r="P75" s="137" t="e">
        <f t="shared" si="13"/>
        <v>#DIV/0!</v>
      </c>
    </row>
    <row r="76" spans="1:16" x14ac:dyDescent="0.25">
      <c r="A76" s="114"/>
      <c r="B76" s="114"/>
      <c r="C76" s="115"/>
      <c r="D76" s="107" t="str">
        <f t="shared" si="8"/>
        <v/>
      </c>
      <c r="E76" s="112"/>
      <c r="F76" s="121">
        <f t="shared" si="9"/>
        <v>0</v>
      </c>
      <c r="G76" s="112"/>
      <c r="H76" s="130"/>
      <c r="I76" s="113"/>
      <c r="K76" s="132" t="e">
        <f t="shared" si="10"/>
        <v>#DIV/0!</v>
      </c>
      <c r="L76" s="133" t="e">
        <f t="shared" si="11"/>
        <v>#DIV/0!</v>
      </c>
      <c r="N76" s="125"/>
      <c r="O76" s="135" t="e">
        <f t="shared" si="12"/>
        <v>#DIV/0!</v>
      </c>
      <c r="P76" s="137" t="e">
        <f t="shared" si="13"/>
        <v>#DIV/0!</v>
      </c>
    </row>
    <row r="77" spans="1:16" x14ac:dyDescent="0.25">
      <c r="A77" s="114"/>
      <c r="B77" s="114"/>
      <c r="C77" s="115"/>
      <c r="D77" s="107" t="str">
        <f t="shared" si="8"/>
        <v/>
      </c>
      <c r="E77" s="112"/>
      <c r="F77" s="121">
        <f t="shared" si="9"/>
        <v>0</v>
      </c>
      <c r="G77" s="112"/>
      <c r="H77" s="130"/>
      <c r="I77" s="113"/>
      <c r="K77" s="132" t="e">
        <f t="shared" si="10"/>
        <v>#DIV/0!</v>
      </c>
      <c r="L77" s="133" t="e">
        <f t="shared" si="11"/>
        <v>#DIV/0!</v>
      </c>
      <c r="N77" s="125"/>
      <c r="O77" s="135" t="e">
        <f t="shared" si="12"/>
        <v>#DIV/0!</v>
      </c>
      <c r="P77" s="137" t="e">
        <f t="shared" si="13"/>
        <v>#DIV/0!</v>
      </c>
    </row>
    <row r="78" spans="1:16" x14ac:dyDescent="0.25">
      <c r="A78" s="114"/>
      <c r="B78" s="114"/>
      <c r="C78" s="115"/>
      <c r="D78" s="107" t="str">
        <f t="shared" si="8"/>
        <v/>
      </c>
      <c r="E78" s="112"/>
      <c r="F78" s="121">
        <f t="shared" si="9"/>
        <v>0</v>
      </c>
      <c r="G78" s="112"/>
      <c r="H78" s="130"/>
      <c r="I78" s="113"/>
      <c r="K78" s="132" t="e">
        <f t="shared" si="10"/>
        <v>#DIV/0!</v>
      </c>
      <c r="L78" s="133" t="e">
        <f t="shared" si="11"/>
        <v>#DIV/0!</v>
      </c>
      <c r="N78" s="125"/>
      <c r="O78" s="135" t="e">
        <f t="shared" si="12"/>
        <v>#DIV/0!</v>
      </c>
      <c r="P78" s="137" t="e">
        <f t="shared" si="13"/>
        <v>#DIV/0!</v>
      </c>
    </row>
    <row r="79" spans="1:16" x14ac:dyDescent="0.25">
      <c r="A79" s="114"/>
      <c r="B79" s="114"/>
      <c r="C79" s="115"/>
      <c r="D79" s="107" t="str">
        <f t="shared" si="8"/>
        <v/>
      </c>
      <c r="E79" s="112"/>
      <c r="F79" s="121">
        <f t="shared" si="9"/>
        <v>0</v>
      </c>
      <c r="G79" s="112"/>
      <c r="H79" s="130"/>
      <c r="I79" s="113"/>
      <c r="K79" s="132" t="e">
        <f t="shared" si="10"/>
        <v>#DIV/0!</v>
      </c>
      <c r="L79" s="133" t="e">
        <f t="shared" si="11"/>
        <v>#DIV/0!</v>
      </c>
      <c r="N79" s="125"/>
      <c r="O79" s="135" t="e">
        <f t="shared" si="12"/>
        <v>#DIV/0!</v>
      </c>
      <c r="P79" s="137" t="e">
        <f t="shared" si="13"/>
        <v>#DIV/0!</v>
      </c>
    </row>
    <row r="80" spans="1:16" x14ac:dyDescent="0.25">
      <c r="A80" s="114"/>
      <c r="B80" s="114"/>
      <c r="C80" s="115"/>
      <c r="D80" s="107" t="str">
        <f t="shared" si="8"/>
        <v/>
      </c>
      <c r="E80" s="112"/>
      <c r="F80" s="121">
        <f t="shared" si="9"/>
        <v>0</v>
      </c>
      <c r="G80" s="112"/>
      <c r="H80" s="130"/>
      <c r="I80" s="113"/>
      <c r="K80" s="132" t="e">
        <f t="shared" si="10"/>
        <v>#DIV/0!</v>
      </c>
      <c r="L80" s="133" t="e">
        <f t="shared" si="11"/>
        <v>#DIV/0!</v>
      </c>
      <c r="N80" s="125"/>
      <c r="O80" s="135" t="e">
        <f t="shared" si="12"/>
        <v>#DIV/0!</v>
      </c>
      <c r="P80" s="137" t="e">
        <f t="shared" si="13"/>
        <v>#DIV/0!</v>
      </c>
    </row>
    <row r="81" spans="1:16" x14ac:dyDescent="0.25">
      <c r="A81" s="114"/>
      <c r="B81" s="114"/>
      <c r="C81" s="115"/>
      <c r="D81" s="107" t="str">
        <f t="shared" si="8"/>
        <v/>
      </c>
      <c r="E81" s="112"/>
      <c r="F81" s="121">
        <f t="shared" si="9"/>
        <v>0</v>
      </c>
      <c r="G81" s="112"/>
      <c r="H81" s="130"/>
      <c r="I81" s="113"/>
      <c r="K81" s="132" t="e">
        <f t="shared" si="10"/>
        <v>#DIV/0!</v>
      </c>
      <c r="L81" s="133" t="e">
        <f t="shared" si="11"/>
        <v>#DIV/0!</v>
      </c>
      <c r="N81" s="125"/>
      <c r="O81" s="135" t="e">
        <f t="shared" si="12"/>
        <v>#DIV/0!</v>
      </c>
      <c r="P81" s="137" t="e">
        <f t="shared" si="13"/>
        <v>#DIV/0!</v>
      </c>
    </row>
    <row r="82" spans="1:16" x14ac:dyDescent="0.25">
      <c r="A82" s="114"/>
      <c r="B82" s="114"/>
      <c r="C82" s="115"/>
      <c r="D82" s="107" t="str">
        <f t="shared" si="8"/>
        <v/>
      </c>
      <c r="E82" s="112"/>
      <c r="F82" s="121">
        <f t="shared" si="9"/>
        <v>0</v>
      </c>
      <c r="G82" s="112"/>
      <c r="H82" s="130"/>
      <c r="I82" s="113"/>
      <c r="K82" s="132" t="e">
        <f t="shared" si="10"/>
        <v>#DIV/0!</v>
      </c>
      <c r="L82" s="133" t="e">
        <f t="shared" si="11"/>
        <v>#DIV/0!</v>
      </c>
      <c r="N82" s="125"/>
      <c r="O82" s="135" t="e">
        <f t="shared" si="12"/>
        <v>#DIV/0!</v>
      </c>
      <c r="P82" s="137" t="e">
        <f t="shared" si="13"/>
        <v>#DIV/0!</v>
      </c>
    </row>
    <row r="83" spans="1:16" x14ac:dyDescent="0.25">
      <c r="A83" s="114"/>
      <c r="B83" s="114"/>
      <c r="C83" s="115"/>
      <c r="D83" s="107" t="str">
        <f t="shared" si="8"/>
        <v/>
      </c>
      <c r="E83" s="112"/>
      <c r="F83" s="121">
        <f t="shared" si="9"/>
        <v>0</v>
      </c>
      <c r="G83" s="112"/>
      <c r="H83" s="130"/>
      <c r="I83" s="113"/>
      <c r="K83" s="132" t="e">
        <f t="shared" si="10"/>
        <v>#DIV/0!</v>
      </c>
      <c r="L83" s="133" t="e">
        <f t="shared" si="11"/>
        <v>#DIV/0!</v>
      </c>
      <c r="N83" s="125"/>
      <c r="O83" s="135" t="e">
        <f t="shared" si="12"/>
        <v>#DIV/0!</v>
      </c>
      <c r="P83" s="137" t="e">
        <f t="shared" si="13"/>
        <v>#DIV/0!</v>
      </c>
    </row>
    <row r="84" spans="1:16" x14ac:dyDescent="0.25">
      <c r="A84" s="114"/>
      <c r="B84" s="114"/>
      <c r="C84" s="115"/>
      <c r="D84" s="107" t="str">
        <f t="shared" si="8"/>
        <v/>
      </c>
      <c r="E84" s="112"/>
      <c r="F84" s="121">
        <f t="shared" si="9"/>
        <v>0</v>
      </c>
      <c r="G84" s="112"/>
      <c r="H84" s="130"/>
      <c r="I84" s="113"/>
      <c r="K84" s="132" t="e">
        <f t="shared" si="10"/>
        <v>#DIV/0!</v>
      </c>
      <c r="L84" s="133" t="e">
        <f t="shared" si="11"/>
        <v>#DIV/0!</v>
      </c>
      <c r="N84" s="125"/>
      <c r="O84" s="135" t="e">
        <f t="shared" si="12"/>
        <v>#DIV/0!</v>
      </c>
      <c r="P84" s="137" t="e">
        <f t="shared" si="13"/>
        <v>#DIV/0!</v>
      </c>
    </row>
    <row r="85" spans="1:16" x14ac:dyDescent="0.25">
      <c r="A85" s="114"/>
      <c r="B85" s="114"/>
      <c r="C85" s="115"/>
      <c r="D85" s="107" t="str">
        <f t="shared" si="8"/>
        <v/>
      </c>
      <c r="E85" s="112"/>
      <c r="F85" s="121">
        <f t="shared" si="9"/>
        <v>0</v>
      </c>
      <c r="G85" s="112"/>
      <c r="H85" s="130"/>
      <c r="I85" s="113"/>
      <c r="K85" s="132" t="e">
        <f t="shared" si="10"/>
        <v>#DIV/0!</v>
      </c>
      <c r="L85" s="133" t="e">
        <f t="shared" si="11"/>
        <v>#DIV/0!</v>
      </c>
      <c r="N85" s="125"/>
      <c r="O85" s="135" t="e">
        <f t="shared" si="12"/>
        <v>#DIV/0!</v>
      </c>
      <c r="P85" s="137" t="e">
        <f t="shared" si="13"/>
        <v>#DIV/0!</v>
      </c>
    </row>
    <row r="86" spans="1:16" x14ac:dyDescent="0.25">
      <c r="A86" s="114"/>
      <c r="B86" s="114"/>
      <c r="C86" s="115"/>
      <c r="D86" s="107" t="str">
        <f t="shared" si="8"/>
        <v/>
      </c>
      <c r="E86" s="112"/>
      <c r="F86" s="121">
        <f t="shared" si="9"/>
        <v>0</v>
      </c>
      <c r="G86" s="112"/>
      <c r="H86" s="130"/>
      <c r="I86" s="113"/>
      <c r="K86" s="132" t="e">
        <f t="shared" si="10"/>
        <v>#DIV/0!</v>
      </c>
      <c r="L86" s="133" t="e">
        <f t="shared" si="11"/>
        <v>#DIV/0!</v>
      </c>
      <c r="N86" s="125"/>
      <c r="O86" s="135" t="e">
        <f t="shared" si="12"/>
        <v>#DIV/0!</v>
      </c>
      <c r="P86" s="137" t="e">
        <f t="shared" si="13"/>
        <v>#DIV/0!</v>
      </c>
    </row>
    <row r="87" spans="1:16" x14ac:dyDescent="0.25">
      <c r="A87" s="114"/>
      <c r="B87" s="114"/>
      <c r="C87" s="115"/>
      <c r="D87" s="107" t="str">
        <f t="shared" si="8"/>
        <v/>
      </c>
      <c r="E87" s="112"/>
      <c r="F87" s="121">
        <f t="shared" si="9"/>
        <v>0</v>
      </c>
      <c r="G87" s="112"/>
      <c r="H87" s="130"/>
      <c r="I87" s="113"/>
      <c r="K87" s="132" t="e">
        <f t="shared" si="10"/>
        <v>#DIV/0!</v>
      </c>
      <c r="L87" s="133" t="e">
        <f t="shared" si="11"/>
        <v>#DIV/0!</v>
      </c>
      <c r="N87" s="125"/>
      <c r="O87" s="135" t="e">
        <f t="shared" si="12"/>
        <v>#DIV/0!</v>
      </c>
      <c r="P87" s="137" t="e">
        <f t="shared" si="13"/>
        <v>#DIV/0!</v>
      </c>
    </row>
    <row r="88" spans="1:16" x14ac:dyDescent="0.25">
      <c r="A88" s="114"/>
      <c r="B88" s="114"/>
      <c r="C88" s="115"/>
      <c r="D88" s="107" t="str">
        <f t="shared" si="8"/>
        <v/>
      </c>
      <c r="E88" s="112"/>
      <c r="F88" s="121">
        <f t="shared" si="9"/>
        <v>0</v>
      </c>
      <c r="G88" s="112"/>
      <c r="H88" s="130"/>
      <c r="I88" s="113"/>
      <c r="K88" s="132" t="e">
        <f t="shared" si="10"/>
        <v>#DIV/0!</v>
      </c>
      <c r="L88" s="133" t="e">
        <f t="shared" si="11"/>
        <v>#DIV/0!</v>
      </c>
      <c r="N88" s="125"/>
      <c r="O88" s="135" t="e">
        <f t="shared" si="12"/>
        <v>#DIV/0!</v>
      </c>
      <c r="P88" s="137" t="e">
        <f t="shared" si="13"/>
        <v>#DIV/0!</v>
      </c>
    </row>
    <row r="89" spans="1:16" x14ac:dyDescent="0.25">
      <c r="A89" s="114"/>
      <c r="B89" s="114"/>
      <c r="C89" s="115"/>
      <c r="D89" s="107" t="str">
        <f t="shared" si="8"/>
        <v/>
      </c>
      <c r="E89" s="112"/>
      <c r="F89" s="121">
        <f t="shared" si="9"/>
        <v>0</v>
      </c>
      <c r="G89" s="112"/>
      <c r="H89" s="130"/>
      <c r="I89" s="113"/>
      <c r="K89" s="132" t="e">
        <f t="shared" si="10"/>
        <v>#DIV/0!</v>
      </c>
      <c r="L89" s="133" t="e">
        <f t="shared" si="11"/>
        <v>#DIV/0!</v>
      </c>
      <c r="N89" s="125"/>
      <c r="O89" s="135" t="e">
        <f t="shared" si="12"/>
        <v>#DIV/0!</v>
      </c>
      <c r="P89" s="137" t="e">
        <f t="shared" si="13"/>
        <v>#DIV/0!</v>
      </c>
    </row>
    <row r="90" spans="1:16" x14ac:dyDescent="0.25">
      <c r="A90" s="114"/>
      <c r="B90" s="114"/>
      <c r="C90" s="115"/>
      <c r="D90" s="107" t="str">
        <f t="shared" si="8"/>
        <v/>
      </c>
      <c r="E90" s="112"/>
      <c r="F90" s="121">
        <f t="shared" si="9"/>
        <v>0</v>
      </c>
      <c r="G90" s="112"/>
      <c r="H90" s="130"/>
      <c r="I90" s="113"/>
      <c r="K90" s="132" t="e">
        <f t="shared" si="10"/>
        <v>#DIV/0!</v>
      </c>
      <c r="L90" s="133" t="e">
        <f t="shared" si="11"/>
        <v>#DIV/0!</v>
      </c>
      <c r="N90" s="125"/>
      <c r="O90" s="135" t="e">
        <f t="shared" si="12"/>
        <v>#DIV/0!</v>
      </c>
      <c r="P90" s="137" t="e">
        <f t="shared" si="13"/>
        <v>#DIV/0!</v>
      </c>
    </row>
    <row r="91" spans="1:16" x14ac:dyDescent="0.25">
      <c r="A91" s="114"/>
      <c r="B91" s="114"/>
      <c r="C91" s="115"/>
      <c r="D91" s="107" t="str">
        <f t="shared" si="8"/>
        <v/>
      </c>
      <c r="E91" s="112"/>
      <c r="F91" s="121">
        <f t="shared" si="9"/>
        <v>0</v>
      </c>
      <c r="G91" s="112"/>
      <c r="H91" s="130"/>
      <c r="I91" s="113"/>
      <c r="K91" s="132" t="e">
        <f t="shared" si="10"/>
        <v>#DIV/0!</v>
      </c>
      <c r="L91" s="133" t="e">
        <f t="shared" si="11"/>
        <v>#DIV/0!</v>
      </c>
      <c r="N91" s="125"/>
      <c r="O91" s="135" t="e">
        <f t="shared" si="12"/>
        <v>#DIV/0!</v>
      </c>
      <c r="P91" s="137" t="e">
        <f t="shared" si="13"/>
        <v>#DIV/0!</v>
      </c>
    </row>
    <row r="92" spans="1:16" x14ac:dyDescent="0.25">
      <c r="A92" s="114"/>
      <c r="B92" s="114"/>
      <c r="C92" s="115"/>
      <c r="D92" s="107" t="str">
        <f t="shared" si="8"/>
        <v/>
      </c>
      <c r="E92" s="112"/>
      <c r="F92" s="121">
        <f t="shared" si="9"/>
        <v>0</v>
      </c>
      <c r="G92" s="112"/>
      <c r="H92" s="130"/>
      <c r="I92" s="113"/>
      <c r="K92" s="132" t="e">
        <f t="shared" si="10"/>
        <v>#DIV/0!</v>
      </c>
      <c r="L92" s="133" t="e">
        <f t="shared" si="11"/>
        <v>#DIV/0!</v>
      </c>
      <c r="N92" s="125"/>
      <c r="O92" s="135" t="e">
        <f t="shared" si="12"/>
        <v>#DIV/0!</v>
      </c>
      <c r="P92" s="137" t="e">
        <f t="shared" si="13"/>
        <v>#DIV/0!</v>
      </c>
    </row>
    <row r="93" spans="1:16" x14ac:dyDescent="0.25">
      <c r="A93" s="114"/>
      <c r="B93" s="114"/>
      <c r="C93" s="115"/>
      <c r="D93" s="107" t="str">
        <f t="shared" si="8"/>
        <v/>
      </c>
      <c r="E93" s="112"/>
      <c r="F93" s="121">
        <f t="shared" si="9"/>
        <v>0</v>
      </c>
      <c r="G93" s="112"/>
      <c r="H93" s="130"/>
      <c r="I93" s="113"/>
      <c r="K93" s="132" t="e">
        <f t="shared" si="10"/>
        <v>#DIV/0!</v>
      </c>
      <c r="L93" s="133" t="e">
        <f t="shared" si="11"/>
        <v>#DIV/0!</v>
      </c>
      <c r="N93" s="125"/>
      <c r="O93" s="135" t="e">
        <f t="shared" si="12"/>
        <v>#DIV/0!</v>
      </c>
      <c r="P93" s="137" t="e">
        <f t="shared" si="13"/>
        <v>#DIV/0!</v>
      </c>
    </row>
    <row r="94" spans="1:16" x14ac:dyDescent="0.25">
      <c r="A94" s="114"/>
      <c r="B94" s="114"/>
      <c r="C94" s="115"/>
      <c r="D94" s="107" t="str">
        <f t="shared" si="8"/>
        <v/>
      </c>
      <c r="E94" s="112"/>
      <c r="F94" s="121">
        <f t="shared" si="9"/>
        <v>0</v>
      </c>
      <c r="G94" s="112"/>
      <c r="H94" s="130"/>
      <c r="I94" s="113"/>
      <c r="K94" s="132" t="e">
        <f t="shared" si="10"/>
        <v>#DIV/0!</v>
      </c>
      <c r="L94" s="133" t="e">
        <f t="shared" si="11"/>
        <v>#DIV/0!</v>
      </c>
      <c r="N94" s="125"/>
      <c r="O94" s="135" t="e">
        <f t="shared" si="12"/>
        <v>#DIV/0!</v>
      </c>
      <c r="P94" s="137" t="e">
        <f t="shared" si="13"/>
        <v>#DIV/0!</v>
      </c>
    </row>
    <row r="95" spans="1:16" x14ac:dyDescent="0.25">
      <c r="A95" s="114"/>
      <c r="B95" s="114"/>
      <c r="C95" s="115"/>
      <c r="D95" s="107" t="str">
        <f t="shared" si="8"/>
        <v/>
      </c>
      <c r="E95" s="112"/>
      <c r="F95" s="121">
        <f t="shared" si="9"/>
        <v>0</v>
      </c>
      <c r="G95" s="112"/>
      <c r="H95" s="130"/>
      <c r="I95" s="113"/>
      <c r="K95" s="132" t="e">
        <f t="shared" si="10"/>
        <v>#DIV/0!</v>
      </c>
      <c r="L95" s="133" t="e">
        <f t="shared" si="11"/>
        <v>#DIV/0!</v>
      </c>
      <c r="N95" s="125"/>
      <c r="O95" s="135" t="e">
        <f t="shared" si="12"/>
        <v>#DIV/0!</v>
      </c>
      <c r="P95" s="137" t="e">
        <f t="shared" si="13"/>
        <v>#DIV/0!</v>
      </c>
    </row>
    <row r="96" spans="1:16" x14ac:dyDescent="0.25">
      <c r="A96" s="114"/>
      <c r="B96" s="114"/>
      <c r="C96" s="115"/>
      <c r="D96" s="107" t="str">
        <f t="shared" si="8"/>
        <v/>
      </c>
      <c r="E96" s="112"/>
      <c r="F96" s="121">
        <f t="shared" si="9"/>
        <v>0</v>
      </c>
      <c r="G96" s="112"/>
      <c r="H96" s="130"/>
      <c r="I96" s="113"/>
      <c r="K96" s="132" t="e">
        <f t="shared" si="10"/>
        <v>#DIV/0!</v>
      </c>
      <c r="L96" s="133" t="e">
        <f t="shared" si="11"/>
        <v>#DIV/0!</v>
      </c>
      <c r="N96" s="125"/>
      <c r="O96" s="135" t="e">
        <f t="shared" si="12"/>
        <v>#DIV/0!</v>
      </c>
      <c r="P96" s="137" t="e">
        <f t="shared" si="13"/>
        <v>#DIV/0!</v>
      </c>
    </row>
    <row r="97" spans="1:16" x14ac:dyDescent="0.25">
      <c r="A97" s="114"/>
      <c r="B97" s="114"/>
      <c r="C97" s="115"/>
      <c r="D97" s="107" t="str">
        <f t="shared" si="8"/>
        <v/>
      </c>
      <c r="E97" s="112"/>
      <c r="F97" s="121">
        <f t="shared" si="9"/>
        <v>0</v>
      </c>
      <c r="G97" s="112"/>
      <c r="H97" s="130"/>
      <c r="I97" s="113"/>
      <c r="K97" s="132" t="e">
        <f t="shared" si="10"/>
        <v>#DIV/0!</v>
      </c>
      <c r="L97" s="133" t="e">
        <f t="shared" si="11"/>
        <v>#DIV/0!</v>
      </c>
      <c r="N97" s="125"/>
      <c r="O97" s="135" t="e">
        <f t="shared" si="12"/>
        <v>#DIV/0!</v>
      </c>
      <c r="P97" s="137" t="e">
        <f t="shared" si="13"/>
        <v>#DIV/0!</v>
      </c>
    </row>
    <row r="98" spans="1:16" x14ac:dyDescent="0.25">
      <c r="A98" s="114"/>
      <c r="B98" s="114"/>
      <c r="C98" s="115"/>
      <c r="D98" s="107" t="str">
        <f t="shared" si="8"/>
        <v/>
      </c>
      <c r="E98" s="112"/>
      <c r="F98" s="121">
        <f t="shared" si="9"/>
        <v>0</v>
      </c>
      <c r="G98" s="112"/>
      <c r="H98" s="130"/>
      <c r="I98" s="113"/>
      <c r="K98" s="132" t="e">
        <f t="shared" si="10"/>
        <v>#DIV/0!</v>
      </c>
      <c r="L98" s="133" t="e">
        <f t="shared" si="11"/>
        <v>#DIV/0!</v>
      </c>
      <c r="N98" s="125"/>
      <c r="O98" s="135" t="e">
        <f t="shared" si="12"/>
        <v>#DIV/0!</v>
      </c>
      <c r="P98" s="137" t="e">
        <f t="shared" si="13"/>
        <v>#DIV/0!</v>
      </c>
    </row>
    <row r="99" spans="1:16" x14ac:dyDescent="0.25">
      <c r="A99" s="114"/>
      <c r="B99" s="114"/>
      <c r="C99" s="115"/>
      <c r="D99" s="107" t="str">
        <f t="shared" si="8"/>
        <v/>
      </c>
      <c r="E99" s="112"/>
      <c r="F99" s="121">
        <f t="shared" si="9"/>
        <v>0</v>
      </c>
      <c r="G99" s="112"/>
      <c r="H99" s="130"/>
      <c r="I99" s="113"/>
      <c r="K99" s="132" t="e">
        <f t="shared" si="10"/>
        <v>#DIV/0!</v>
      </c>
      <c r="L99" s="133" t="e">
        <f t="shared" si="11"/>
        <v>#DIV/0!</v>
      </c>
      <c r="N99" s="125"/>
      <c r="O99" s="135" t="e">
        <f t="shared" si="12"/>
        <v>#DIV/0!</v>
      </c>
      <c r="P99" s="137" t="e">
        <f t="shared" si="13"/>
        <v>#DIV/0!</v>
      </c>
    </row>
    <row r="100" spans="1:16" x14ac:dyDescent="0.25">
      <c r="A100" s="114"/>
      <c r="B100" s="114"/>
      <c r="C100" s="115"/>
      <c r="D100" s="107" t="str">
        <f t="shared" si="8"/>
        <v/>
      </c>
      <c r="E100" s="112"/>
      <c r="F100" s="121">
        <f t="shared" si="9"/>
        <v>0</v>
      </c>
      <c r="G100" s="112"/>
      <c r="H100" s="130"/>
      <c r="I100" s="113"/>
      <c r="K100" s="132" t="e">
        <f t="shared" si="10"/>
        <v>#DIV/0!</v>
      </c>
      <c r="L100" s="133" t="e">
        <f t="shared" si="11"/>
        <v>#DIV/0!</v>
      </c>
      <c r="N100" s="125"/>
      <c r="O100" s="135" t="e">
        <f t="shared" si="12"/>
        <v>#DIV/0!</v>
      </c>
      <c r="P100" s="137" t="e">
        <f t="shared" si="13"/>
        <v>#DIV/0!</v>
      </c>
    </row>
    <row r="101" spans="1:16" x14ac:dyDescent="0.25">
      <c r="A101" s="114"/>
      <c r="B101" s="114"/>
      <c r="C101" s="115"/>
      <c r="D101" s="107" t="str">
        <f t="shared" si="8"/>
        <v/>
      </c>
      <c r="E101" s="112"/>
      <c r="F101" s="121">
        <f t="shared" si="9"/>
        <v>0</v>
      </c>
      <c r="G101" s="112"/>
      <c r="H101" s="130"/>
      <c r="I101" s="113"/>
      <c r="K101" s="132" t="e">
        <f t="shared" si="10"/>
        <v>#DIV/0!</v>
      </c>
      <c r="L101" s="133" t="e">
        <f t="shared" si="11"/>
        <v>#DIV/0!</v>
      </c>
      <c r="N101" s="125"/>
      <c r="O101" s="135" t="e">
        <f t="shared" si="12"/>
        <v>#DIV/0!</v>
      </c>
      <c r="P101" s="137" t="e">
        <f t="shared" si="13"/>
        <v>#DIV/0!</v>
      </c>
    </row>
    <row r="102" spans="1:16" x14ac:dyDescent="0.25">
      <c r="A102" s="114"/>
      <c r="B102" s="114"/>
      <c r="C102" s="115"/>
      <c r="D102" s="107" t="str">
        <f t="shared" si="8"/>
        <v/>
      </c>
      <c r="E102" s="112"/>
      <c r="F102" s="121">
        <f t="shared" si="9"/>
        <v>0</v>
      </c>
      <c r="G102" s="112"/>
      <c r="H102" s="130"/>
      <c r="I102" s="113"/>
      <c r="K102" s="132" t="e">
        <f t="shared" si="10"/>
        <v>#DIV/0!</v>
      </c>
      <c r="L102" s="133" t="e">
        <f t="shared" si="11"/>
        <v>#DIV/0!</v>
      </c>
      <c r="N102" s="125"/>
      <c r="O102" s="135" t="e">
        <f t="shared" si="12"/>
        <v>#DIV/0!</v>
      </c>
      <c r="P102" s="137" t="e">
        <f t="shared" si="13"/>
        <v>#DIV/0!</v>
      </c>
    </row>
    <row r="103" spans="1:16" x14ac:dyDescent="0.25">
      <c r="A103" s="114"/>
      <c r="B103" s="114"/>
      <c r="C103" s="115"/>
      <c r="D103" s="107" t="str">
        <f t="shared" si="8"/>
        <v/>
      </c>
      <c r="E103" s="112"/>
      <c r="F103" s="121">
        <f t="shared" si="9"/>
        <v>0</v>
      </c>
      <c r="G103" s="112"/>
      <c r="H103" s="130"/>
      <c r="I103" s="113"/>
      <c r="K103" s="132" t="e">
        <f t="shared" si="10"/>
        <v>#DIV/0!</v>
      </c>
      <c r="L103" s="133" t="e">
        <f t="shared" si="11"/>
        <v>#DIV/0!</v>
      </c>
      <c r="N103" s="125"/>
      <c r="O103" s="135" t="e">
        <f t="shared" si="12"/>
        <v>#DIV/0!</v>
      </c>
      <c r="P103" s="137" t="e">
        <f t="shared" si="13"/>
        <v>#DIV/0!</v>
      </c>
    </row>
    <row r="104" spans="1:16" x14ac:dyDescent="0.25">
      <c r="A104" s="114"/>
      <c r="B104" s="114"/>
      <c r="C104" s="115"/>
      <c r="D104" s="107" t="str">
        <f t="shared" si="8"/>
        <v/>
      </c>
      <c r="E104" s="112"/>
      <c r="F104" s="121">
        <f t="shared" si="9"/>
        <v>0</v>
      </c>
      <c r="G104" s="112"/>
      <c r="H104" s="130"/>
      <c r="I104" s="113"/>
      <c r="K104" s="132" t="e">
        <f t="shared" si="10"/>
        <v>#DIV/0!</v>
      </c>
      <c r="L104" s="133" t="e">
        <f t="shared" si="11"/>
        <v>#DIV/0!</v>
      </c>
      <c r="N104" s="125"/>
      <c r="O104" s="135" t="e">
        <f t="shared" si="12"/>
        <v>#DIV/0!</v>
      </c>
      <c r="P104" s="137" t="e">
        <f t="shared" si="13"/>
        <v>#DIV/0!</v>
      </c>
    </row>
    <row r="105" spans="1:16" x14ac:dyDescent="0.25">
      <c r="A105" s="114"/>
      <c r="B105" s="114"/>
      <c r="C105" s="115"/>
      <c r="D105" s="107" t="str">
        <f t="shared" si="8"/>
        <v/>
      </c>
      <c r="E105" s="112"/>
      <c r="F105" s="121">
        <f t="shared" si="9"/>
        <v>0</v>
      </c>
      <c r="G105" s="112"/>
      <c r="H105" s="130"/>
      <c r="I105" s="113"/>
      <c r="K105" s="132" t="e">
        <f t="shared" si="10"/>
        <v>#DIV/0!</v>
      </c>
      <c r="L105" s="133" t="e">
        <f t="shared" si="11"/>
        <v>#DIV/0!</v>
      </c>
      <c r="N105" s="125"/>
      <c r="O105" s="135" t="e">
        <f t="shared" si="12"/>
        <v>#DIV/0!</v>
      </c>
      <c r="P105" s="137" t="e">
        <f t="shared" si="13"/>
        <v>#DIV/0!</v>
      </c>
    </row>
    <row r="106" spans="1:16" x14ac:dyDescent="0.25">
      <c r="A106" s="114"/>
      <c r="B106" s="114"/>
      <c r="C106" s="115"/>
      <c r="D106" s="107" t="str">
        <f t="shared" si="8"/>
        <v/>
      </c>
      <c r="E106" s="112"/>
      <c r="F106" s="121">
        <f t="shared" si="9"/>
        <v>0</v>
      </c>
      <c r="G106" s="112"/>
      <c r="H106" s="130"/>
      <c r="I106" s="113"/>
      <c r="K106" s="132" t="e">
        <f t="shared" si="10"/>
        <v>#DIV/0!</v>
      </c>
      <c r="L106" s="133" t="e">
        <f t="shared" si="11"/>
        <v>#DIV/0!</v>
      </c>
      <c r="N106" s="125"/>
      <c r="O106" s="135" t="e">
        <f t="shared" si="12"/>
        <v>#DIV/0!</v>
      </c>
      <c r="P106" s="137" t="e">
        <f t="shared" si="13"/>
        <v>#DIV/0!</v>
      </c>
    </row>
    <row r="107" spans="1:16" x14ac:dyDescent="0.25">
      <c r="A107" s="114"/>
      <c r="B107" s="114"/>
      <c r="C107" s="115"/>
      <c r="D107" s="107" t="str">
        <f t="shared" si="8"/>
        <v/>
      </c>
      <c r="E107" s="112"/>
      <c r="F107" s="121">
        <f t="shared" si="9"/>
        <v>0</v>
      </c>
      <c r="G107" s="112"/>
      <c r="H107" s="130"/>
      <c r="I107" s="113"/>
      <c r="K107" s="132" t="e">
        <f t="shared" si="10"/>
        <v>#DIV/0!</v>
      </c>
      <c r="L107" s="133" t="e">
        <f t="shared" si="11"/>
        <v>#DIV/0!</v>
      </c>
      <c r="N107" s="125"/>
      <c r="O107" s="135" t="e">
        <f t="shared" si="12"/>
        <v>#DIV/0!</v>
      </c>
      <c r="P107" s="137" t="e">
        <f t="shared" si="13"/>
        <v>#DIV/0!</v>
      </c>
    </row>
    <row r="108" spans="1:16" x14ac:dyDescent="0.25">
      <c r="A108" s="114"/>
      <c r="B108" s="114"/>
      <c r="C108" s="115"/>
      <c r="D108" s="107" t="str">
        <f t="shared" si="8"/>
        <v/>
      </c>
      <c r="E108" s="112"/>
      <c r="F108" s="121">
        <f t="shared" si="9"/>
        <v>0</v>
      </c>
      <c r="G108" s="112"/>
      <c r="H108" s="130"/>
      <c r="I108" s="113"/>
      <c r="K108" s="132" t="e">
        <f t="shared" si="10"/>
        <v>#DIV/0!</v>
      </c>
      <c r="L108" s="133" t="e">
        <f t="shared" si="11"/>
        <v>#DIV/0!</v>
      </c>
      <c r="N108" s="125"/>
      <c r="O108" s="135" t="e">
        <f t="shared" si="12"/>
        <v>#DIV/0!</v>
      </c>
      <c r="P108" s="137" t="e">
        <f t="shared" si="13"/>
        <v>#DIV/0!</v>
      </c>
    </row>
    <row r="109" spans="1:16" x14ac:dyDescent="0.25">
      <c r="A109" s="114"/>
      <c r="B109" s="114"/>
      <c r="C109" s="115"/>
      <c r="D109" s="107" t="str">
        <f t="shared" si="8"/>
        <v/>
      </c>
      <c r="E109" s="112"/>
      <c r="F109" s="121">
        <f t="shared" si="9"/>
        <v>0</v>
      </c>
      <c r="G109" s="112"/>
      <c r="H109" s="130"/>
      <c r="I109" s="113"/>
      <c r="K109" s="132" t="e">
        <f t="shared" si="10"/>
        <v>#DIV/0!</v>
      </c>
      <c r="L109" s="133" t="e">
        <f t="shared" si="11"/>
        <v>#DIV/0!</v>
      </c>
      <c r="N109" s="125"/>
      <c r="O109" s="135" t="e">
        <f t="shared" si="12"/>
        <v>#DIV/0!</v>
      </c>
      <c r="P109" s="137" t="e">
        <f t="shared" si="13"/>
        <v>#DIV/0!</v>
      </c>
    </row>
    <row r="110" spans="1:16" x14ac:dyDescent="0.25">
      <c r="A110" s="114"/>
      <c r="B110" s="114"/>
      <c r="C110" s="115"/>
      <c r="D110" s="107" t="str">
        <f t="shared" si="8"/>
        <v/>
      </c>
      <c r="E110" s="112"/>
      <c r="F110" s="121">
        <f t="shared" si="9"/>
        <v>0</v>
      </c>
      <c r="G110" s="112"/>
      <c r="H110" s="130"/>
      <c r="I110" s="113"/>
      <c r="K110" s="132" t="e">
        <f t="shared" si="10"/>
        <v>#DIV/0!</v>
      </c>
      <c r="L110" s="133" t="e">
        <f t="shared" si="11"/>
        <v>#DIV/0!</v>
      </c>
      <c r="N110" s="125"/>
      <c r="O110" s="135" t="e">
        <f t="shared" si="12"/>
        <v>#DIV/0!</v>
      </c>
      <c r="P110" s="137" t="e">
        <f t="shared" si="13"/>
        <v>#DIV/0!</v>
      </c>
    </row>
    <row r="111" spans="1:16" x14ac:dyDescent="0.25">
      <c r="A111" s="114"/>
      <c r="B111" s="114"/>
      <c r="C111" s="115"/>
      <c r="D111" s="107" t="str">
        <f t="shared" si="8"/>
        <v/>
      </c>
      <c r="E111" s="112"/>
      <c r="F111" s="121">
        <f t="shared" si="9"/>
        <v>0</v>
      </c>
      <c r="G111" s="112"/>
      <c r="H111" s="130"/>
      <c r="I111" s="113"/>
      <c r="K111" s="132" t="e">
        <f t="shared" si="10"/>
        <v>#DIV/0!</v>
      </c>
      <c r="L111" s="133" t="e">
        <f t="shared" si="11"/>
        <v>#DIV/0!</v>
      </c>
      <c r="N111" s="125"/>
      <c r="O111" s="135" t="e">
        <f t="shared" si="12"/>
        <v>#DIV/0!</v>
      </c>
      <c r="P111" s="137" t="e">
        <f t="shared" si="13"/>
        <v>#DIV/0!</v>
      </c>
    </row>
    <row r="112" spans="1:16" x14ac:dyDescent="0.25">
      <c r="A112" s="114"/>
      <c r="B112" s="114"/>
      <c r="C112" s="115"/>
      <c r="D112" s="107" t="str">
        <f t="shared" si="8"/>
        <v/>
      </c>
      <c r="E112" s="112"/>
      <c r="F112" s="121">
        <f t="shared" si="9"/>
        <v>0</v>
      </c>
      <c r="G112" s="112"/>
      <c r="H112" s="130"/>
      <c r="I112" s="113"/>
      <c r="K112" s="132" t="e">
        <f t="shared" si="10"/>
        <v>#DIV/0!</v>
      </c>
      <c r="L112" s="133" t="e">
        <f t="shared" si="11"/>
        <v>#DIV/0!</v>
      </c>
      <c r="N112" s="125"/>
      <c r="O112" s="135" t="e">
        <f t="shared" si="12"/>
        <v>#DIV/0!</v>
      </c>
      <c r="P112" s="137" t="e">
        <f t="shared" si="13"/>
        <v>#DIV/0!</v>
      </c>
    </row>
    <row r="113" spans="1:16" x14ac:dyDescent="0.25">
      <c r="A113" s="114"/>
      <c r="B113" s="114"/>
      <c r="C113" s="115"/>
      <c r="D113" s="107" t="str">
        <f t="shared" si="8"/>
        <v/>
      </c>
      <c r="E113" s="112"/>
      <c r="F113" s="121">
        <f t="shared" si="9"/>
        <v>0</v>
      </c>
      <c r="G113" s="112"/>
      <c r="H113" s="130"/>
      <c r="I113" s="113"/>
      <c r="K113" s="132" t="e">
        <f t="shared" si="10"/>
        <v>#DIV/0!</v>
      </c>
      <c r="L113" s="133" t="e">
        <f t="shared" si="11"/>
        <v>#DIV/0!</v>
      </c>
      <c r="N113" s="125"/>
      <c r="O113" s="135" t="e">
        <f t="shared" si="12"/>
        <v>#DIV/0!</v>
      </c>
      <c r="P113" s="137" t="e">
        <f t="shared" si="13"/>
        <v>#DIV/0!</v>
      </c>
    </row>
    <row r="114" spans="1:16" x14ac:dyDescent="0.25">
      <c r="A114" s="114"/>
      <c r="B114" s="114"/>
      <c r="C114" s="115"/>
      <c r="D114" s="107" t="str">
        <f t="shared" si="8"/>
        <v/>
      </c>
      <c r="E114" s="112"/>
      <c r="F114" s="121">
        <f t="shared" si="9"/>
        <v>0</v>
      </c>
      <c r="G114" s="112"/>
      <c r="H114" s="130"/>
      <c r="I114" s="113"/>
      <c r="K114" s="132" t="e">
        <f t="shared" si="10"/>
        <v>#DIV/0!</v>
      </c>
      <c r="L114" s="133" t="e">
        <f t="shared" si="11"/>
        <v>#DIV/0!</v>
      </c>
      <c r="N114" s="125"/>
      <c r="O114" s="135" t="e">
        <f t="shared" si="12"/>
        <v>#DIV/0!</v>
      </c>
      <c r="P114" s="137" t="e">
        <f t="shared" si="13"/>
        <v>#DIV/0!</v>
      </c>
    </row>
    <row r="115" spans="1:16" x14ac:dyDescent="0.25">
      <c r="A115" s="114"/>
      <c r="B115" s="114"/>
      <c r="C115" s="115"/>
      <c r="D115" s="107" t="str">
        <f t="shared" si="8"/>
        <v/>
      </c>
      <c r="E115" s="112"/>
      <c r="F115" s="121">
        <f t="shared" si="9"/>
        <v>0</v>
      </c>
      <c r="G115" s="112"/>
      <c r="H115" s="130"/>
      <c r="I115" s="113"/>
      <c r="K115" s="132" t="e">
        <f t="shared" si="10"/>
        <v>#DIV/0!</v>
      </c>
      <c r="L115" s="133" t="e">
        <f t="shared" si="11"/>
        <v>#DIV/0!</v>
      </c>
      <c r="N115" s="125"/>
      <c r="O115" s="135" t="e">
        <f t="shared" si="12"/>
        <v>#DIV/0!</v>
      </c>
      <c r="P115" s="137" t="e">
        <f t="shared" si="13"/>
        <v>#DIV/0!</v>
      </c>
    </row>
    <row r="116" spans="1:16" x14ac:dyDescent="0.25">
      <c r="A116" s="114"/>
      <c r="B116" s="114"/>
      <c r="C116" s="115"/>
      <c r="D116" s="107" t="str">
        <f t="shared" si="8"/>
        <v/>
      </c>
      <c r="E116" s="112"/>
      <c r="F116" s="121">
        <f t="shared" si="9"/>
        <v>0</v>
      </c>
      <c r="G116" s="112"/>
      <c r="H116" s="130"/>
      <c r="I116" s="113"/>
      <c r="K116" s="132" t="e">
        <f t="shared" si="10"/>
        <v>#DIV/0!</v>
      </c>
      <c r="L116" s="133" t="e">
        <f t="shared" si="11"/>
        <v>#DIV/0!</v>
      </c>
      <c r="N116" s="125"/>
      <c r="O116" s="135" t="e">
        <f t="shared" si="12"/>
        <v>#DIV/0!</v>
      </c>
      <c r="P116" s="137" t="e">
        <f t="shared" si="13"/>
        <v>#DIV/0!</v>
      </c>
    </row>
    <row r="117" spans="1:16" x14ac:dyDescent="0.25">
      <c r="A117" s="114"/>
      <c r="B117" s="114"/>
      <c r="C117" s="115"/>
      <c r="D117" s="107" t="str">
        <f t="shared" si="8"/>
        <v/>
      </c>
      <c r="E117" s="112"/>
      <c r="F117" s="121">
        <f t="shared" si="9"/>
        <v>0</v>
      </c>
      <c r="G117" s="112"/>
      <c r="H117" s="130"/>
      <c r="I117" s="113"/>
      <c r="K117" s="132" t="e">
        <f t="shared" si="10"/>
        <v>#DIV/0!</v>
      </c>
      <c r="L117" s="133" t="e">
        <f t="shared" si="11"/>
        <v>#DIV/0!</v>
      </c>
      <c r="N117" s="125"/>
      <c r="O117" s="135" t="e">
        <f t="shared" si="12"/>
        <v>#DIV/0!</v>
      </c>
      <c r="P117" s="137" t="e">
        <f t="shared" si="13"/>
        <v>#DIV/0!</v>
      </c>
    </row>
    <row r="118" spans="1:16" x14ac:dyDescent="0.25">
      <c r="A118" s="114"/>
      <c r="B118" s="114"/>
      <c r="C118" s="115"/>
      <c r="D118" s="107" t="str">
        <f t="shared" si="8"/>
        <v/>
      </c>
      <c r="E118" s="112"/>
      <c r="F118" s="121">
        <f t="shared" si="9"/>
        <v>0</v>
      </c>
      <c r="G118" s="112"/>
      <c r="H118" s="130"/>
      <c r="I118" s="113"/>
      <c r="K118" s="132" t="e">
        <f t="shared" si="10"/>
        <v>#DIV/0!</v>
      </c>
      <c r="L118" s="133" t="e">
        <f t="shared" si="11"/>
        <v>#DIV/0!</v>
      </c>
      <c r="N118" s="125"/>
      <c r="O118" s="135" t="e">
        <f t="shared" si="12"/>
        <v>#DIV/0!</v>
      </c>
      <c r="P118" s="137" t="e">
        <f t="shared" si="13"/>
        <v>#DIV/0!</v>
      </c>
    </row>
    <row r="119" spans="1:16" x14ac:dyDescent="0.25">
      <c r="A119" s="114"/>
      <c r="B119" s="114"/>
      <c r="C119" s="115"/>
      <c r="D119" s="107" t="str">
        <f t="shared" si="8"/>
        <v/>
      </c>
      <c r="E119" s="112"/>
      <c r="F119" s="121">
        <f t="shared" si="9"/>
        <v>0</v>
      </c>
      <c r="G119" s="112"/>
      <c r="H119" s="130"/>
      <c r="I119" s="113"/>
      <c r="K119" s="132" t="e">
        <f t="shared" si="10"/>
        <v>#DIV/0!</v>
      </c>
      <c r="L119" s="133" t="e">
        <f t="shared" si="11"/>
        <v>#DIV/0!</v>
      </c>
      <c r="N119" s="125"/>
      <c r="O119" s="135" t="e">
        <f t="shared" si="12"/>
        <v>#DIV/0!</v>
      </c>
      <c r="P119" s="137" t="e">
        <f t="shared" si="13"/>
        <v>#DIV/0!</v>
      </c>
    </row>
    <row r="120" spans="1:16" x14ac:dyDescent="0.25">
      <c r="A120" s="114"/>
      <c r="B120" s="114"/>
      <c r="C120" s="115"/>
      <c r="D120" s="107" t="str">
        <f t="shared" si="8"/>
        <v/>
      </c>
      <c r="E120" s="112"/>
      <c r="F120" s="121">
        <f t="shared" si="9"/>
        <v>0</v>
      </c>
      <c r="G120" s="112"/>
      <c r="H120" s="130"/>
      <c r="I120" s="113"/>
      <c r="K120" s="132" t="e">
        <f t="shared" si="10"/>
        <v>#DIV/0!</v>
      </c>
      <c r="L120" s="133" t="e">
        <f t="shared" si="11"/>
        <v>#DIV/0!</v>
      </c>
      <c r="N120" s="125"/>
      <c r="O120" s="135" t="e">
        <f t="shared" si="12"/>
        <v>#DIV/0!</v>
      </c>
      <c r="P120" s="137" t="e">
        <f t="shared" si="13"/>
        <v>#DIV/0!</v>
      </c>
    </row>
    <row r="121" spans="1:16" x14ac:dyDescent="0.25">
      <c r="A121" s="114"/>
      <c r="B121" s="114"/>
      <c r="C121" s="115"/>
      <c r="D121" s="107" t="str">
        <f t="shared" si="8"/>
        <v/>
      </c>
      <c r="E121" s="112"/>
      <c r="F121" s="121">
        <f t="shared" si="9"/>
        <v>0</v>
      </c>
      <c r="G121" s="112"/>
      <c r="H121" s="130"/>
      <c r="I121" s="113"/>
      <c r="K121" s="132" t="e">
        <f t="shared" si="10"/>
        <v>#DIV/0!</v>
      </c>
      <c r="L121" s="133" t="e">
        <f t="shared" si="11"/>
        <v>#DIV/0!</v>
      </c>
      <c r="N121" s="125"/>
      <c r="O121" s="135" t="e">
        <f t="shared" si="12"/>
        <v>#DIV/0!</v>
      </c>
      <c r="P121" s="137" t="e">
        <f t="shared" si="13"/>
        <v>#DIV/0!</v>
      </c>
    </row>
    <row r="122" spans="1:16" x14ac:dyDescent="0.25">
      <c r="A122" s="114"/>
      <c r="B122" s="114"/>
      <c r="C122" s="115"/>
      <c r="D122" s="107" t="str">
        <f t="shared" si="8"/>
        <v/>
      </c>
      <c r="E122" s="112"/>
      <c r="F122" s="121">
        <f t="shared" si="9"/>
        <v>0</v>
      </c>
      <c r="G122" s="112"/>
      <c r="H122" s="130"/>
      <c r="I122" s="113"/>
      <c r="K122" s="132" t="e">
        <f t="shared" si="10"/>
        <v>#DIV/0!</v>
      </c>
      <c r="L122" s="133" t="e">
        <f t="shared" si="11"/>
        <v>#DIV/0!</v>
      </c>
      <c r="N122" s="125"/>
      <c r="O122" s="135" t="e">
        <f t="shared" si="12"/>
        <v>#DIV/0!</v>
      </c>
      <c r="P122" s="137" t="e">
        <f t="shared" si="13"/>
        <v>#DIV/0!</v>
      </c>
    </row>
    <row r="123" spans="1:16" x14ac:dyDescent="0.25">
      <c r="A123" s="114"/>
      <c r="B123" s="114"/>
      <c r="C123" s="115"/>
      <c r="D123" s="107" t="str">
        <f t="shared" si="8"/>
        <v/>
      </c>
      <c r="E123" s="112"/>
      <c r="F123" s="121">
        <f t="shared" si="9"/>
        <v>0</v>
      </c>
      <c r="G123" s="112"/>
      <c r="H123" s="130"/>
      <c r="I123" s="113"/>
      <c r="K123" s="132" t="e">
        <f t="shared" si="10"/>
        <v>#DIV/0!</v>
      </c>
      <c r="L123" s="133" t="e">
        <f t="shared" si="11"/>
        <v>#DIV/0!</v>
      </c>
      <c r="N123" s="125"/>
      <c r="O123" s="135" t="e">
        <f t="shared" si="12"/>
        <v>#DIV/0!</v>
      </c>
      <c r="P123" s="137" t="e">
        <f t="shared" si="13"/>
        <v>#DIV/0!</v>
      </c>
    </row>
    <row r="124" spans="1:16" x14ac:dyDescent="0.25">
      <c r="A124" s="114"/>
      <c r="B124" s="114"/>
      <c r="C124" s="115"/>
      <c r="D124" s="107" t="str">
        <f t="shared" si="8"/>
        <v/>
      </c>
      <c r="E124" s="112"/>
      <c r="F124" s="121">
        <f t="shared" si="9"/>
        <v>0</v>
      </c>
      <c r="G124" s="112"/>
      <c r="H124" s="130"/>
      <c r="I124" s="113"/>
      <c r="K124" s="132" t="e">
        <f t="shared" si="10"/>
        <v>#DIV/0!</v>
      </c>
      <c r="L124" s="133" t="e">
        <f t="shared" si="11"/>
        <v>#DIV/0!</v>
      </c>
      <c r="N124" s="125"/>
      <c r="O124" s="135" t="e">
        <f t="shared" si="12"/>
        <v>#DIV/0!</v>
      </c>
      <c r="P124" s="137" t="e">
        <f t="shared" si="13"/>
        <v>#DIV/0!</v>
      </c>
    </row>
    <row r="125" spans="1:16" x14ac:dyDescent="0.25">
      <c r="A125" s="114"/>
      <c r="B125" s="114"/>
      <c r="C125" s="115"/>
      <c r="D125" s="107" t="str">
        <f t="shared" si="8"/>
        <v/>
      </c>
      <c r="E125" s="112"/>
      <c r="F125" s="121">
        <f t="shared" si="9"/>
        <v>0</v>
      </c>
      <c r="G125" s="112"/>
      <c r="H125" s="130"/>
      <c r="I125" s="113"/>
      <c r="K125" s="132" t="e">
        <f t="shared" si="10"/>
        <v>#DIV/0!</v>
      </c>
      <c r="L125" s="133" t="e">
        <f t="shared" si="11"/>
        <v>#DIV/0!</v>
      </c>
      <c r="N125" s="125"/>
      <c r="O125" s="135" t="e">
        <f t="shared" si="12"/>
        <v>#DIV/0!</v>
      </c>
      <c r="P125" s="137" t="e">
        <f t="shared" si="13"/>
        <v>#DIV/0!</v>
      </c>
    </row>
    <row r="126" spans="1:16" x14ac:dyDescent="0.25">
      <c r="A126" s="114"/>
      <c r="B126" s="114"/>
      <c r="C126" s="115"/>
      <c r="D126" s="107" t="str">
        <f t="shared" si="8"/>
        <v/>
      </c>
      <c r="E126" s="112"/>
      <c r="F126" s="121">
        <f t="shared" si="9"/>
        <v>0</v>
      </c>
      <c r="G126" s="112"/>
      <c r="H126" s="130"/>
      <c r="I126" s="113"/>
      <c r="K126" s="132" t="e">
        <f t="shared" si="10"/>
        <v>#DIV/0!</v>
      </c>
      <c r="L126" s="133" t="e">
        <f t="shared" si="11"/>
        <v>#DIV/0!</v>
      </c>
      <c r="N126" s="125"/>
      <c r="O126" s="135" t="e">
        <f t="shared" si="12"/>
        <v>#DIV/0!</v>
      </c>
      <c r="P126" s="137" t="e">
        <f t="shared" si="13"/>
        <v>#DIV/0!</v>
      </c>
    </row>
    <row r="127" spans="1:16" x14ac:dyDescent="0.25">
      <c r="A127" s="114"/>
      <c r="B127" s="114"/>
      <c r="C127" s="115"/>
      <c r="D127" s="107" t="str">
        <f t="shared" si="8"/>
        <v/>
      </c>
      <c r="E127" s="112"/>
      <c r="F127" s="121">
        <f t="shared" si="9"/>
        <v>0</v>
      </c>
      <c r="G127" s="112"/>
      <c r="H127" s="130"/>
      <c r="I127" s="113"/>
      <c r="K127" s="132" t="e">
        <f t="shared" si="10"/>
        <v>#DIV/0!</v>
      </c>
      <c r="L127" s="133" t="e">
        <f t="shared" si="11"/>
        <v>#DIV/0!</v>
      </c>
      <c r="N127" s="125"/>
      <c r="O127" s="135" t="e">
        <f t="shared" si="12"/>
        <v>#DIV/0!</v>
      </c>
      <c r="P127" s="137" t="e">
        <f t="shared" si="13"/>
        <v>#DIV/0!</v>
      </c>
    </row>
    <row r="128" spans="1:16" x14ac:dyDescent="0.25">
      <c r="A128" s="114"/>
      <c r="B128" s="114"/>
      <c r="C128" s="115"/>
      <c r="D128" s="107" t="str">
        <f t="shared" si="8"/>
        <v/>
      </c>
      <c r="E128" s="112"/>
      <c r="F128" s="121">
        <f t="shared" si="9"/>
        <v>0</v>
      </c>
      <c r="G128" s="112"/>
      <c r="H128" s="130"/>
      <c r="I128" s="113"/>
      <c r="K128" s="132" t="e">
        <f t="shared" si="10"/>
        <v>#DIV/0!</v>
      </c>
      <c r="L128" s="133" t="e">
        <f t="shared" si="11"/>
        <v>#DIV/0!</v>
      </c>
      <c r="N128" s="125"/>
      <c r="O128" s="135" t="e">
        <f t="shared" si="12"/>
        <v>#DIV/0!</v>
      </c>
      <c r="P128" s="137" t="e">
        <f t="shared" si="13"/>
        <v>#DIV/0!</v>
      </c>
    </row>
    <row r="129" spans="1:16" x14ac:dyDescent="0.25">
      <c r="A129" s="114"/>
      <c r="B129" s="114"/>
      <c r="C129" s="115"/>
      <c r="D129" s="107" t="str">
        <f t="shared" si="8"/>
        <v/>
      </c>
      <c r="E129" s="112"/>
      <c r="F129" s="121">
        <f t="shared" si="9"/>
        <v>0</v>
      </c>
      <c r="G129" s="112"/>
      <c r="H129" s="130"/>
      <c r="I129" s="113"/>
      <c r="K129" s="132" t="e">
        <f t="shared" si="10"/>
        <v>#DIV/0!</v>
      </c>
      <c r="L129" s="133" t="e">
        <f t="shared" si="11"/>
        <v>#DIV/0!</v>
      </c>
      <c r="N129" s="125"/>
      <c r="O129" s="135" t="e">
        <f t="shared" si="12"/>
        <v>#DIV/0!</v>
      </c>
      <c r="P129" s="137" t="e">
        <f t="shared" si="13"/>
        <v>#DIV/0!</v>
      </c>
    </row>
    <row r="130" spans="1:16" x14ac:dyDescent="0.25">
      <c r="A130" s="114"/>
      <c r="B130" s="114"/>
      <c r="C130" s="115"/>
      <c r="D130" s="107" t="str">
        <f t="shared" si="8"/>
        <v/>
      </c>
      <c r="E130" s="112"/>
      <c r="F130" s="121">
        <f t="shared" si="9"/>
        <v>0</v>
      </c>
      <c r="G130" s="112"/>
      <c r="H130" s="130"/>
      <c r="I130" s="113"/>
      <c r="K130" s="132" t="e">
        <f t="shared" si="10"/>
        <v>#DIV/0!</v>
      </c>
      <c r="L130" s="133" t="e">
        <f t="shared" si="11"/>
        <v>#DIV/0!</v>
      </c>
      <c r="N130" s="125"/>
      <c r="O130" s="135" t="e">
        <f t="shared" si="12"/>
        <v>#DIV/0!</v>
      </c>
      <c r="P130" s="137" t="e">
        <f t="shared" si="13"/>
        <v>#DIV/0!</v>
      </c>
    </row>
    <row r="131" spans="1:16" x14ac:dyDescent="0.25">
      <c r="A131" s="114"/>
      <c r="B131" s="114"/>
      <c r="C131" s="115"/>
      <c r="D131" s="107" t="str">
        <f t="shared" si="8"/>
        <v/>
      </c>
      <c r="E131" s="112"/>
      <c r="F131" s="121">
        <f t="shared" si="9"/>
        <v>0</v>
      </c>
      <c r="G131" s="112"/>
      <c r="H131" s="130"/>
      <c r="I131" s="113"/>
      <c r="K131" s="132" t="e">
        <f t="shared" si="10"/>
        <v>#DIV/0!</v>
      </c>
      <c r="L131" s="133" t="e">
        <f t="shared" si="11"/>
        <v>#DIV/0!</v>
      </c>
      <c r="N131" s="125"/>
      <c r="O131" s="135" t="e">
        <f t="shared" si="12"/>
        <v>#DIV/0!</v>
      </c>
      <c r="P131" s="137" t="e">
        <f t="shared" si="13"/>
        <v>#DIV/0!</v>
      </c>
    </row>
    <row r="132" spans="1:16" x14ac:dyDescent="0.25">
      <c r="A132" s="114"/>
      <c r="B132" s="114"/>
      <c r="C132" s="115"/>
      <c r="D132" s="107" t="str">
        <f t="shared" si="8"/>
        <v/>
      </c>
      <c r="E132" s="112"/>
      <c r="F132" s="121">
        <f t="shared" si="9"/>
        <v>0</v>
      </c>
      <c r="G132" s="112"/>
      <c r="H132" s="130"/>
      <c r="I132" s="113"/>
      <c r="K132" s="132" t="e">
        <f t="shared" si="10"/>
        <v>#DIV/0!</v>
      </c>
      <c r="L132" s="133" t="e">
        <f t="shared" si="11"/>
        <v>#DIV/0!</v>
      </c>
      <c r="N132" s="125"/>
      <c r="O132" s="135" t="e">
        <f t="shared" si="12"/>
        <v>#DIV/0!</v>
      </c>
      <c r="P132" s="137" t="e">
        <f t="shared" si="13"/>
        <v>#DIV/0!</v>
      </c>
    </row>
    <row r="133" spans="1:16" x14ac:dyDescent="0.25">
      <c r="A133" s="114"/>
      <c r="B133" s="114"/>
      <c r="C133" s="115"/>
      <c r="D133" s="107" t="str">
        <f t="shared" si="8"/>
        <v/>
      </c>
      <c r="E133" s="112"/>
      <c r="F133" s="121">
        <f t="shared" si="9"/>
        <v>0</v>
      </c>
      <c r="G133" s="112"/>
      <c r="H133" s="130"/>
      <c r="I133" s="113"/>
      <c r="K133" s="132" t="e">
        <f t="shared" si="10"/>
        <v>#DIV/0!</v>
      </c>
      <c r="L133" s="133" t="e">
        <f t="shared" si="11"/>
        <v>#DIV/0!</v>
      </c>
      <c r="N133" s="125"/>
      <c r="O133" s="135" t="e">
        <f t="shared" si="12"/>
        <v>#DIV/0!</v>
      </c>
      <c r="P133" s="137" t="e">
        <f t="shared" si="13"/>
        <v>#DIV/0!</v>
      </c>
    </row>
    <row r="134" spans="1:16" x14ac:dyDescent="0.25">
      <c r="A134" s="114"/>
      <c r="B134" s="114"/>
      <c r="C134" s="115"/>
      <c r="D134" s="107" t="str">
        <f t="shared" si="8"/>
        <v/>
      </c>
      <c r="E134" s="112"/>
      <c r="F134" s="121">
        <f t="shared" si="9"/>
        <v>0</v>
      </c>
      <c r="G134" s="112"/>
      <c r="H134" s="130"/>
      <c r="I134" s="113"/>
      <c r="K134" s="132" t="e">
        <f t="shared" si="10"/>
        <v>#DIV/0!</v>
      </c>
      <c r="L134" s="133" t="e">
        <f t="shared" si="11"/>
        <v>#DIV/0!</v>
      </c>
      <c r="N134" s="125"/>
      <c r="O134" s="135" t="e">
        <f t="shared" si="12"/>
        <v>#DIV/0!</v>
      </c>
      <c r="P134" s="137" t="e">
        <f t="shared" si="13"/>
        <v>#DIV/0!</v>
      </c>
    </row>
    <row r="135" spans="1:16" x14ac:dyDescent="0.25">
      <c r="A135" s="114"/>
      <c r="B135" s="114"/>
      <c r="C135" s="115"/>
      <c r="D135" s="107" t="str">
        <f t="shared" si="8"/>
        <v/>
      </c>
      <c r="E135" s="112"/>
      <c r="F135" s="121">
        <f t="shared" si="9"/>
        <v>0</v>
      </c>
      <c r="G135" s="112"/>
      <c r="H135" s="130"/>
      <c r="I135" s="113"/>
      <c r="K135" s="132" t="e">
        <f t="shared" si="10"/>
        <v>#DIV/0!</v>
      </c>
      <c r="L135" s="133" t="e">
        <f t="shared" si="11"/>
        <v>#DIV/0!</v>
      </c>
      <c r="N135" s="125"/>
      <c r="O135" s="135" t="e">
        <f t="shared" si="12"/>
        <v>#DIV/0!</v>
      </c>
      <c r="P135" s="137" t="e">
        <f t="shared" si="13"/>
        <v>#DIV/0!</v>
      </c>
    </row>
    <row r="136" spans="1:16" x14ac:dyDescent="0.25">
      <c r="A136" s="114"/>
      <c r="B136" s="114"/>
      <c r="C136" s="115"/>
      <c r="D136" s="107" t="str">
        <f t="shared" si="8"/>
        <v/>
      </c>
      <c r="E136" s="112"/>
      <c r="F136" s="121">
        <f t="shared" si="9"/>
        <v>0</v>
      </c>
      <c r="G136" s="112"/>
      <c r="H136" s="130"/>
      <c r="I136" s="113"/>
      <c r="K136" s="132" t="e">
        <f t="shared" si="10"/>
        <v>#DIV/0!</v>
      </c>
      <c r="L136" s="133" t="e">
        <f t="shared" si="11"/>
        <v>#DIV/0!</v>
      </c>
      <c r="N136" s="125"/>
      <c r="O136" s="135" t="e">
        <f t="shared" si="12"/>
        <v>#DIV/0!</v>
      </c>
      <c r="P136" s="137" t="e">
        <f t="shared" si="13"/>
        <v>#DIV/0!</v>
      </c>
    </row>
    <row r="137" spans="1:16" x14ac:dyDescent="0.25">
      <c r="A137" s="114"/>
      <c r="B137" s="114"/>
      <c r="C137" s="115"/>
      <c r="D137" s="107" t="str">
        <f t="shared" ref="D137:D200" si="14">IF(C137="Full Time",1,IF(C137="Part Time",0.5,(IF(C137="",""))))</f>
        <v/>
      </c>
      <c r="E137" s="112"/>
      <c r="F137" s="121">
        <f t="shared" ref="F137:F200" si="15">IF(E137/$B$4*52&gt;100000,E137-(100000/52)*$B$4,0)</f>
        <v>0</v>
      </c>
      <c r="G137" s="112"/>
      <c r="H137" s="130"/>
      <c r="I137" s="113"/>
      <c r="K137" s="132" t="e">
        <f t="shared" ref="K137:K200" si="16">IF(AND(G138&gt;48.08,H138&gt;48.08),48.08/48.08,IF(G138&gt;48.08,48.08/H138,IF(H138&gt;48.08,G138/48.08,G138/H138)))</f>
        <v>#DIV/0!</v>
      </c>
      <c r="L137" s="133" t="e">
        <f t="shared" ref="L137:L200" si="17">IF(G137&gt;48.08,48.08/I137,IF(I137&gt;48.08,G137/48.08,G137/I137))</f>
        <v>#DIV/0!</v>
      </c>
      <c r="N137" s="125"/>
      <c r="O137" s="135" t="e">
        <f t="shared" ref="O137:O200" si="18">IF(K137&lt;75%,(G137-H137*0.75)*$B$4*N137,0)</f>
        <v>#DIV/0!</v>
      </c>
      <c r="P137" s="137" t="e">
        <f t="shared" ref="P137:P200" si="19">IF(L137&lt;75%,(G137-I137*0.75)*$B$4*N137,0)</f>
        <v>#DIV/0!</v>
      </c>
    </row>
    <row r="138" spans="1:16" x14ac:dyDescent="0.25">
      <c r="A138" s="114"/>
      <c r="B138" s="114"/>
      <c r="C138" s="115"/>
      <c r="D138" s="107" t="str">
        <f t="shared" si="14"/>
        <v/>
      </c>
      <c r="E138" s="112"/>
      <c r="F138" s="121">
        <f t="shared" si="15"/>
        <v>0</v>
      </c>
      <c r="G138" s="112"/>
      <c r="H138" s="130"/>
      <c r="I138" s="113"/>
      <c r="K138" s="132" t="e">
        <f t="shared" si="16"/>
        <v>#DIV/0!</v>
      </c>
      <c r="L138" s="133" t="e">
        <f t="shared" si="17"/>
        <v>#DIV/0!</v>
      </c>
      <c r="N138" s="125"/>
      <c r="O138" s="135" t="e">
        <f t="shared" si="18"/>
        <v>#DIV/0!</v>
      </c>
      <c r="P138" s="137" t="e">
        <f t="shared" si="19"/>
        <v>#DIV/0!</v>
      </c>
    </row>
    <row r="139" spans="1:16" x14ac:dyDescent="0.25">
      <c r="A139" s="114"/>
      <c r="B139" s="114"/>
      <c r="C139" s="115"/>
      <c r="D139" s="107" t="str">
        <f t="shared" si="14"/>
        <v/>
      </c>
      <c r="E139" s="112"/>
      <c r="F139" s="121">
        <f t="shared" si="15"/>
        <v>0</v>
      </c>
      <c r="G139" s="112"/>
      <c r="H139" s="130"/>
      <c r="I139" s="113"/>
      <c r="K139" s="132" t="e">
        <f t="shared" si="16"/>
        <v>#DIV/0!</v>
      </c>
      <c r="L139" s="133" t="e">
        <f t="shared" si="17"/>
        <v>#DIV/0!</v>
      </c>
      <c r="N139" s="125"/>
      <c r="O139" s="135" t="e">
        <f t="shared" si="18"/>
        <v>#DIV/0!</v>
      </c>
      <c r="P139" s="137" t="e">
        <f t="shared" si="19"/>
        <v>#DIV/0!</v>
      </c>
    </row>
    <row r="140" spans="1:16" x14ac:dyDescent="0.25">
      <c r="A140" s="114"/>
      <c r="B140" s="114"/>
      <c r="C140" s="115"/>
      <c r="D140" s="107" t="str">
        <f t="shared" si="14"/>
        <v/>
      </c>
      <c r="E140" s="112"/>
      <c r="F140" s="121">
        <f t="shared" si="15"/>
        <v>0</v>
      </c>
      <c r="G140" s="112"/>
      <c r="H140" s="130"/>
      <c r="I140" s="113"/>
      <c r="K140" s="132" t="e">
        <f t="shared" si="16"/>
        <v>#DIV/0!</v>
      </c>
      <c r="L140" s="133" t="e">
        <f t="shared" si="17"/>
        <v>#DIV/0!</v>
      </c>
      <c r="N140" s="125"/>
      <c r="O140" s="135" t="e">
        <f t="shared" si="18"/>
        <v>#DIV/0!</v>
      </c>
      <c r="P140" s="137" t="e">
        <f t="shared" si="19"/>
        <v>#DIV/0!</v>
      </c>
    </row>
    <row r="141" spans="1:16" x14ac:dyDescent="0.25">
      <c r="A141" s="114"/>
      <c r="B141" s="114"/>
      <c r="C141" s="115"/>
      <c r="D141" s="107" t="str">
        <f t="shared" si="14"/>
        <v/>
      </c>
      <c r="E141" s="112"/>
      <c r="F141" s="121">
        <f t="shared" si="15"/>
        <v>0</v>
      </c>
      <c r="G141" s="112"/>
      <c r="H141" s="130"/>
      <c r="I141" s="113"/>
      <c r="K141" s="132" t="e">
        <f t="shared" si="16"/>
        <v>#DIV/0!</v>
      </c>
      <c r="L141" s="133" t="e">
        <f t="shared" si="17"/>
        <v>#DIV/0!</v>
      </c>
      <c r="N141" s="125"/>
      <c r="O141" s="135" t="e">
        <f t="shared" si="18"/>
        <v>#DIV/0!</v>
      </c>
      <c r="P141" s="137" t="e">
        <f t="shared" si="19"/>
        <v>#DIV/0!</v>
      </c>
    </row>
    <row r="142" spans="1:16" x14ac:dyDescent="0.25">
      <c r="A142" s="114"/>
      <c r="B142" s="114"/>
      <c r="C142" s="115"/>
      <c r="D142" s="107" t="str">
        <f t="shared" si="14"/>
        <v/>
      </c>
      <c r="E142" s="112"/>
      <c r="F142" s="121">
        <f t="shared" si="15"/>
        <v>0</v>
      </c>
      <c r="G142" s="112"/>
      <c r="H142" s="130"/>
      <c r="I142" s="113"/>
      <c r="K142" s="132" t="e">
        <f t="shared" si="16"/>
        <v>#DIV/0!</v>
      </c>
      <c r="L142" s="133" t="e">
        <f t="shared" si="17"/>
        <v>#DIV/0!</v>
      </c>
      <c r="N142" s="125"/>
      <c r="O142" s="135" t="e">
        <f t="shared" si="18"/>
        <v>#DIV/0!</v>
      </c>
      <c r="P142" s="137" t="e">
        <f t="shared" si="19"/>
        <v>#DIV/0!</v>
      </c>
    </row>
    <row r="143" spans="1:16" x14ac:dyDescent="0.25">
      <c r="A143" s="114"/>
      <c r="B143" s="114"/>
      <c r="C143" s="115"/>
      <c r="D143" s="107" t="str">
        <f t="shared" si="14"/>
        <v/>
      </c>
      <c r="E143" s="112"/>
      <c r="F143" s="121">
        <f t="shared" si="15"/>
        <v>0</v>
      </c>
      <c r="G143" s="112"/>
      <c r="H143" s="130"/>
      <c r="I143" s="113"/>
      <c r="K143" s="132" t="e">
        <f t="shared" si="16"/>
        <v>#DIV/0!</v>
      </c>
      <c r="L143" s="133" t="e">
        <f t="shared" si="17"/>
        <v>#DIV/0!</v>
      </c>
      <c r="N143" s="125"/>
      <c r="O143" s="135" t="e">
        <f t="shared" si="18"/>
        <v>#DIV/0!</v>
      </c>
      <c r="P143" s="137" t="e">
        <f t="shared" si="19"/>
        <v>#DIV/0!</v>
      </c>
    </row>
    <row r="144" spans="1:16" x14ac:dyDescent="0.25">
      <c r="A144" s="114"/>
      <c r="B144" s="114"/>
      <c r="C144" s="115"/>
      <c r="D144" s="107" t="str">
        <f t="shared" si="14"/>
        <v/>
      </c>
      <c r="E144" s="112"/>
      <c r="F144" s="121">
        <f t="shared" si="15"/>
        <v>0</v>
      </c>
      <c r="G144" s="112"/>
      <c r="H144" s="130"/>
      <c r="I144" s="113"/>
      <c r="K144" s="132" t="e">
        <f t="shared" si="16"/>
        <v>#DIV/0!</v>
      </c>
      <c r="L144" s="133" t="e">
        <f t="shared" si="17"/>
        <v>#DIV/0!</v>
      </c>
      <c r="N144" s="125"/>
      <c r="O144" s="135" t="e">
        <f t="shared" si="18"/>
        <v>#DIV/0!</v>
      </c>
      <c r="P144" s="137" t="e">
        <f t="shared" si="19"/>
        <v>#DIV/0!</v>
      </c>
    </row>
    <row r="145" spans="1:16" x14ac:dyDescent="0.25">
      <c r="A145" s="114"/>
      <c r="B145" s="114"/>
      <c r="C145" s="115"/>
      <c r="D145" s="107" t="str">
        <f t="shared" si="14"/>
        <v/>
      </c>
      <c r="E145" s="112"/>
      <c r="F145" s="121">
        <f t="shared" si="15"/>
        <v>0</v>
      </c>
      <c r="G145" s="112"/>
      <c r="H145" s="130"/>
      <c r="I145" s="113"/>
      <c r="K145" s="132" t="e">
        <f t="shared" si="16"/>
        <v>#DIV/0!</v>
      </c>
      <c r="L145" s="133" t="e">
        <f t="shared" si="17"/>
        <v>#DIV/0!</v>
      </c>
      <c r="N145" s="125"/>
      <c r="O145" s="135" t="e">
        <f t="shared" si="18"/>
        <v>#DIV/0!</v>
      </c>
      <c r="P145" s="137" t="e">
        <f t="shared" si="19"/>
        <v>#DIV/0!</v>
      </c>
    </row>
    <row r="146" spans="1:16" x14ac:dyDescent="0.25">
      <c r="A146" s="114"/>
      <c r="B146" s="114"/>
      <c r="C146" s="115"/>
      <c r="D146" s="107" t="str">
        <f t="shared" si="14"/>
        <v/>
      </c>
      <c r="E146" s="112"/>
      <c r="F146" s="121">
        <f t="shared" si="15"/>
        <v>0</v>
      </c>
      <c r="G146" s="112"/>
      <c r="H146" s="130"/>
      <c r="I146" s="113"/>
      <c r="K146" s="132" t="e">
        <f t="shared" si="16"/>
        <v>#DIV/0!</v>
      </c>
      <c r="L146" s="133" t="e">
        <f t="shared" si="17"/>
        <v>#DIV/0!</v>
      </c>
      <c r="N146" s="125"/>
      <c r="O146" s="135" t="e">
        <f t="shared" si="18"/>
        <v>#DIV/0!</v>
      </c>
      <c r="P146" s="137" t="e">
        <f t="shared" si="19"/>
        <v>#DIV/0!</v>
      </c>
    </row>
    <row r="147" spans="1:16" x14ac:dyDescent="0.25">
      <c r="A147" s="114"/>
      <c r="B147" s="114"/>
      <c r="C147" s="115"/>
      <c r="D147" s="107" t="str">
        <f t="shared" si="14"/>
        <v/>
      </c>
      <c r="E147" s="112"/>
      <c r="F147" s="121">
        <f t="shared" si="15"/>
        <v>0</v>
      </c>
      <c r="G147" s="112"/>
      <c r="H147" s="130"/>
      <c r="I147" s="113"/>
      <c r="K147" s="132" t="e">
        <f t="shared" si="16"/>
        <v>#DIV/0!</v>
      </c>
      <c r="L147" s="133" t="e">
        <f t="shared" si="17"/>
        <v>#DIV/0!</v>
      </c>
      <c r="N147" s="125"/>
      <c r="O147" s="135" t="e">
        <f t="shared" si="18"/>
        <v>#DIV/0!</v>
      </c>
      <c r="P147" s="137" t="e">
        <f t="shared" si="19"/>
        <v>#DIV/0!</v>
      </c>
    </row>
    <row r="148" spans="1:16" x14ac:dyDescent="0.25">
      <c r="A148" s="114"/>
      <c r="B148" s="114"/>
      <c r="C148" s="115"/>
      <c r="D148" s="107" t="str">
        <f t="shared" si="14"/>
        <v/>
      </c>
      <c r="E148" s="112"/>
      <c r="F148" s="121">
        <f t="shared" si="15"/>
        <v>0</v>
      </c>
      <c r="G148" s="112"/>
      <c r="H148" s="130"/>
      <c r="I148" s="113"/>
      <c r="K148" s="132" t="e">
        <f t="shared" si="16"/>
        <v>#DIV/0!</v>
      </c>
      <c r="L148" s="133" t="e">
        <f t="shared" si="17"/>
        <v>#DIV/0!</v>
      </c>
      <c r="N148" s="125"/>
      <c r="O148" s="135" t="e">
        <f t="shared" si="18"/>
        <v>#DIV/0!</v>
      </c>
      <c r="P148" s="137" t="e">
        <f t="shared" si="19"/>
        <v>#DIV/0!</v>
      </c>
    </row>
    <row r="149" spans="1:16" x14ac:dyDescent="0.25">
      <c r="A149" s="114"/>
      <c r="B149" s="114"/>
      <c r="C149" s="115"/>
      <c r="D149" s="107" t="str">
        <f t="shared" si="14"/>
        <v/>
      </c>
      <c r="E149" s="112"/>
      <c r="F149" s="121">
        <f t="shared" si="15"/>
        <v>0</v>
      </c>
      <c r="G149" s="112"/>
      <c r="H149" s="130"/>
      <c r="I149" s="113"/>
      <c r="K149" s="132" t="e">
        <f t="shared" si="16"/>
        <v>#DIV/0!</v>
      </c>
      <c r="L149" s="133" t="e">
        <f t="shared" si="17"/>
        <v>#DIV/0!</v>
      </c>
      <c r="N149" s="125"/>
      <c r="O149" s="135" t="e">
        <f t="shared" si="18"/>
        <v>#DIV/0!</v>
      </c>
      <c r="P149" s="137" t="e">
        <f t="shared" si="19"/>
        <v>#DIV/0!</v>
      </c>
    </row>
    <row r="150" spans="1:16" x14ac:dyDescent="0.25">
      <c r="A150" s="114"/>
      <c r="B150" s="114"/>
      <c r="C150" s="115"/>
      <c r="D150" s="107" t="str">
        <f t="shared" si="14"/>
        <v/>
      </c>
      <c r="E150" s="112"/>
      <c r="F150" s="121">
        <f t="shared" si="15"/>
        <v>0</v>
      </c>
      <c r="G150" s="112"/>
      <c r="H150" s="130"/>
      <c r="I150" s="113"/>
      <c r="K150" s="132" t="e">
        <f t="shared" si="16"/>
        <v>#DIV/0!</v>
      </c>
      <c r="L150" s="133" t="e">
        <f t="shared" si="17"/>
        <v>#DIV/0!</v>
      </c>
      <c r="N150" s="125"/>
      <c r="O150" s="135" t="e">
        <f t="shared" si="18"/>
        <v>#DIV/0!</v>
      </c>
      <c r="P150" s="137" t="e">
        <f t="shared" si="19"/>
        <v>#DIV/0!</v>
      </c>
    </row>
    <row r="151" spans="1:16" x14ac:dyDescent="0.25">
      <c r="A151" s="114"/>
      <c r="B151" s="114"/>
      <c r="C151" s="115"/>
      <c r="D151" s="107" t="str">
        <f t="shared" si="14"/>
        <v/>
      </c>
      <c r="E151" s="112"/>
      <c r="F151" s="121">
        <f t="shared" si="15"/>
        <v>0</v>
      </c>
      <c r="G151" s="112"/>
      <c r="H151" s="130"/>
      <c r="I151" s="113"/>
      <c r="K151" s="132" t="e">
        <f t="shared" si="16"/>
        <v>#DIV/0!</v>
      </c>
      <c r="L151" s="133" t="e">
        <f t="shared" si="17"/>
        <v>#DIV/0!</v>
      </c>
      <c r="N151" s="125"/>
      <c r="O151" s="135" t="e">
        <f t="shared" si="18"/>
        <v>#DIV/0!</v>
      </c>
      <c r="P151" s="137" t="e">
        <f t="shared" si="19"/>
        <v>#DIV/0!</v>
      </c>
    </row>
    <row r="152" spans="1:16" x14ac:dyDescent="0.25">
      <c r="A152" s="114"/>
      <c r="B152" s="114"/>
      <c r="C152" s="115"/>
      <c r="D152" s="107" t="str">
        <f t="shared" si="14"/>
        <v/>
      </c>
      <c r="E152" s="112"/>
      <c r="F152" s="121">
        <f t="shared" si="15"/>
        <v>0</v>
      </c>
      <c r="G152" s="112"/>
      <c r="H152" s="130"/>
      <c r="I152" s="113"/>
      <c r="K152" s="132" t="e">
        <f t="shared" si="16"/>
        <v>#DIV/0!</v>
      </c>
      <c r="L152" s="133" t="e">
        <f t="shared" si="17"/>
        <v>#DIV/0!</v>
      </c>
      <c r="N152" s="125"/>
      <c r="O152" s="135" t="e">
        <f t="shared" si="18"/>
        <v>#DIV/0!</v>
      </c>
      <c r="P152" s="137" t="e">
        <f t="shared" si="19"/>
        <v>#DIV/0!</v>
      </c>
    </row>
    <row r="153" spans="1:16" x14ac:dyDescent="0.25">
      <c r="A153" s="114"/>
      <c r="B153" s="114"/>
      <c r="C153" s="115"/>
      <c r="D153" s="107" t="str">
        <f t="shared" si="14"/>
        <v/>
      </c>
      <c r="E153" s="112"/>
      <c r="F153" s="121">
        <f t="shared" si="15"/>
        <v>0</v>
      </c>
      <c r="G153" s="112"/>
      <c r="H153" s="130"/>
      <c r="I153" s="113"/>
      <c r="K153" s="132" t="e">
        <f t="shared" si="16"/>
        <v>#DIV/0!</v>
      </c>
      <c r="L153" s="133" t="e">
        <f t="shared" si="17"/>
        <v>#DIV/0!</v>
      </c>
      <c r="N153" s="125"/>
      <c r="O153" s="135" t="e">
        <f t="shared" si="18"/>
        <v>#DIV/0!</v>
      </c>
      <c r="P153" s="137" t="e">
        <f t="shared" si="19"/>
        <v>#DIV/0!</v>
      </c>
    </row>
    <row r="154" spans="1:16" x14ac:dyDescent="0.25">
      <c r="A154" s="114"/>
      <c r="B154" s="114"/>
      <c r="C154" s="115"/>
      <c r="D154" s="107" t="str">
        <f t="shared" si="14"/>
        <v/>
      </c>
      <c r="E154" s="112"/>
      <c r="F154" s="121">
        <f t="shared" si="15"/>
        <v>0</v>
      </c>
      <c r="G154" s="112"/>
      <c r="H154" s="130"/>
      <c r="I154" s="113"/>
      <c r="K154" s="132" t="e">
        <f t="shared" si="16"/>
        <v>#DIV/0!</v>
      </c>
      <c r="L154" s="133" t="e">
        <f t="shared" si="17"/>
        <v>#DIV/0!</v>
      </c>
      <c r="N154" s="125"/>
      <c r="O154" s="135" t="e">
        <f t="shared" si="18"/>
        <v>#DIV/0!</v>
      </c>
      <c r="P154" s="137" t="e">
        <f t="shared" si="19"/>
        <v>#DIV/0!</v>
      </c>
    </row>
    <row r="155" spans="1:16" x14ac:dyDescent="0.25">
      <c r="A155" s="114"/>
      <c r="B155" s="114"/>
      <c r="C155" s="115"/>
      <c r="D155" s="107" t="str">
        <f t="shared" si="14"/>
        <v/>
      </c>
      <c r="E155" s="112"/>
      <c r="F155" s="121">
        <f t="shared" si="15"/>
        <v>0</v>
      </c>
      <c r="G155" s="112"/>
      <c r="H155" s="130"/>
      <c r="I155" s="113"/>
      <c r="K155" s="132" t="e">
        <f t="shared" si="16"/>
        <v>#DIV/0!</v>
      </c>
      <c r="L155" s="133" t="e">
        <f t="shared" si="17"/>
        <v>#DIV/0!</v>
      </c>
      <c r="N155" s="125"/>
      <c r="O155" s="135" t="e">
        <f t="shared" si="18"/>
        <v>#DIV/0!</v>
      </c>
      <c r="P155" s="137" t="e">
        <f t="shared" si="19"/>
        <v>#DIV/0!</v>
      </c>
    </row>
    <row r="156" spans="1:16" x14ac:dyDescent="0.25">
      <c r="A156" s="114"/>
      <c r="B156" s="114"/>
      <c r="C156" s="115"/>
      <c r="D156" s="107" t="str">
        <f t="shared" si="14"/>
        <v/>
      </c>
      <c r="E156" s="112"/>
      <c r="F156" s="121">
        <f t="shared" si="15"/>
        <v>0</v>
      </c>
      <c r="G156" s="112"/>
      <c r="H156" s="130"/>
      <c r="I156" s="113"/>
      <c r="K156" s="132" t="e">
        <f t="shared" si="16"/>
        <v>#DIV/0!</v>
      </c>
      <c r="L156" s="133" t="e">
        <f t="shared" si="17"/>
        <v>#DIV/0!</v>
      </c>
      <c r="N156" s="125"/>
      <c r="O156" s="135" t="e">
        <f t="shared" si="18"/>
        <v>#DIV/0!</v>
      </c>
      <c r="P156" s="137" t="e">
        <f t="shared" si="19"/>
        <v>#DIV/0!</v>
      </c>
    </row>
    <row r="157" spans="1:16" x14ac:dyDescent="0.25">
      <c r="A157" s="114"/>
      <c r="B157" s="114"/>
      <c r="C157" s="115"/>
      <c r="D157" s="107" t="str">
        <f t="shared" si="14"/>
        <v/>
      </c>
      <c r="E157" s="112"/>
      <c r="F157" s="121">
        <f t="shared" si="15"/>
        <v>0</v>
      </c>
      <c r="G157" s="112"/>
      <c r="H157" s="130"/>
      <c r="I157" s="113"/>
      <c r="K157" s="132" t="e">
        <f t="shared" si="16"/>
        <v>#DIV/0!</v>
      </c>
      <c r="L157" s="133" t="e">
        <f t="shared" si="17"/>
        <v>#DIV/0!</v>
      </c>
      <c r="N157" s="125"/>
      <c r="O157" s="135" t="e">
        <f t="shared" si="18"/>
        <v>#DIV/0!</v>
      </c>
      <c r="P157" s="137" t="e">
        <f t="shared" si="19"/>
        <v>#DIV/0!</v>
      </c>
    </row>
    <row r="158" spans="1:16" x14ac:dyDescent="0.25">
      <c r="A158" s="114"/>
      <c r="B158" s="114"/>
      <c r="C158" s="115"/>
      <c r="D158" s="107" t="str">
        <f t="shared" si="14"/>
        <v/>
      </c>
      <c r="E158" s="112"/>
      <c r="F158" s="121">
        <f t="shared" si="15"/>
        <v>0</v>
      </c>
      <c r="G158" s="112"/>
      <c r="H158" s="130"/>
      <c r="I158" s="113"/>
      <c r="K158" s="132" t="e">
        <f t="shared" si="16"/>
        <v>#DIV/0!</v>
      </c>
      <c r="L158" s="133" t="e">
        <f t="shared" si="17"/>
        <v>#DIV/0!</v>
      </c>
      <c r="N158" s="125"/>
      <c r="O158" s="135" t="e">
        <f t="shared" si="18"/>
        <v>#DIV/0!</v>
      </c>
      <c r="P158" s="137" t="e">
        <f t="shared" si="19"/>
        <v>#DIV/0!</v>
      </c>
    </row>
    <row r="159" spans="1:16" x14ac:dyDescent="0.25">
      <c r="A159" s="114"/>
      <c r="B159" s="114"/>
      <c r="C159" s="115"/>
      <c r="D159" s="107" t="str">
        <f t="shared" si="14"/>
        <v/>
      </c>
      <c r="E159" s="112"/>
      <c r="F159" s="121">
        <f t="shared" si="15"/>
        <v>0</v>
      </c>
      <c r="G159" s="112"/>
      <c r="H159" s="130"/>
      <c r="I159" s="113"/>
      <c r="K159" s="132" t="e">
        <f t="shared" si="16"/>
        <v>#DIV/0!</v>
      </c>
      <c r="L159" s="133" t="e">
        <f t="shared" si="17"/>
        <v>#DIV/0!</v>
      </c>
      <c r="N159" s="125"/>
      <c r="O159" s="135" t="e">
        <f t="shared" si="18"/>
        <v>#DIV/0!</v>
      </c>
      <c r="P159" s="137" t="e">
        <f t="shared" si="19"/>
        <v>#DIV/0!</v>
      </c>
    </row>
    <row r="160" spans="1:16" x14ac:dyDescent="0.25">
      <c r="A160" s="114"/>
      <c r="B160" s="114"/>
      <c r="C160" s="115"/>
      <c r="D160" s="107" t="str">
        <f t="shared" si="14"/>
        <v/>
      </c>
      <c r="E160" s="112"/>
      <c r="F160" s="121">
        <f t="shared" si="15"/>
        <v>0</v>
      </c>
      <c r="G160" s="112"/>
      <c r="H160" s="130"/>
      <c r="I160" s="113"/>
      <c r="K160" s="132" t="e">
        <f t="shared" si="16"/>
        <v>#DIV/0!</v>
      </c>
      <c r="L160" s="133" t="e">
        <f t="shared" si="17"/>
        <v>#DIV/0!</v>
      </c>
      <c r="N160" s="125"/>
      <c r="O160" s="135" t="e">
        <f t="shared" si="18"/>
        <v>#DIV/0!</v>
      </c>
      <c r="P160" s="137" t="e">
        <f t="shared" si="19"/>
        <v>#DIV/0!</v>
      </c>
    </row>
    <row r="161" spans="1:16" x14ac:dyDescent="0.25">
      <c r="A161" s="114"/>
      <c r="B161" s="114"/>
      <c r="C161" s="115"/>
      <c r="D161" s="107" t="str">
        <f t="shared" si="14"/>
        <v/>
      </c>
      <c r="E161" s="112"/>
      <c r="F161" s="121">
        <f t="shared" si="15"/>
        <v>0</v>
      </c>
      <c r="G161" s="112"/>
      <c r="H161" s="130"/>
      <c r="I161" s="113"/>
      <c r="K161" s="132" t="e">
        <f t="shared" si="16"/>
        <v>#DIV/0!</v>
      </c>
      <c r="L161" s="133" t="e">
        <f t="shared" si="17"/>
        <v>#DIV/0!</v>
      </c>
      <c r="N161" s="125"/>
      <c r="O161" s="135" t="e">
        <f t="shared" si="18"/>
        <v>#DIV/0!</v>
      </c>
      <c r="P161" s="137" t="e">
        <f t="shared" si="19"/>
        <v>#DIV/0!</v>
      </c>
    </row>
    <row r="162" spans="1:16" x14ac:dyDescent="0.25">
      <c r="A162" s="114"/>
      <c r="B162" s="114"/>
      <c r="C162" s="115"/>
      <c r="D162" s="107" t="str">
        <f t="shared" si="14"/>
        <v/>
      </c>
      <c r="E162" s="112"/>
      <c r="F162" s="121">
        <f t="shared" si="15"/>
        <v>0</v>
      </c>
      <c r="G162" s="112"/>
      <c r="H162" s="130"/>
      <c r="I162" s="113"/>
      <c r="K162" s="132" t="e">
        <f t="shared" si="16"/>
        <v>#DIV/0!</v>
      </c>
      <c r="L162" s="133" t="e">
        <f t="shared" si="17"/>
        <v>#DIV/0!</v>
      </c>
      <c r="N162" s="125"/>
      <c r="O162" s="135" t="e">
        <f t="shared" si="18"/>
        <v>#DIV/0!</v>
      </c>
      <c r="P162" s="137" t="e">
        <f t="shared" si="19"/>
        <v>#DIV/0!</v>
      </c>
    </row>
    <row r="163" spans="1:16" x14ac:dyDescent="0.25">
      <c r="A163" s="114"/>
      <c r="B163" s="114"/>
      <c r="C163" s="115"/>
      <c r="D163" s="107" t="str">
        <f t="shared" si="14"/>
        <v/>
      </c>
      <c r="E163" s="112"/>
      <c r="F163" s="121">
        <f t="shared" si="15"/>
        <v>0</v>
      </c>
      <c r="G163" s="112"/>
      <c r="H163" s="130"/>
      <c r="I163" s="113"/>
      <c r="K163" s="132" t="e">
        <f t="shared" si="16"/>
        <v>#DIV/0!</v>
      </c>
      <c r="L163" s="133" t="e">
        <f t="shared" si="17"/>
        <v>#DIV/0!</v>
      </c>
      <c r="N163" s="125"/>
      <c r="O163" s="135" t="e">
        <f t="shared" si="18"/>
        <v>#DIV/0!</v>
      </c>
      <c r="P163" s="137" t="e">
        <f t="shared" si="19"/>
        <v>#DIV/0!</v>
      </c>
    </row>
    <row r="164" spans="1:16" x14ac:dyDescent="0.25">
      <c r="A164" s="114"/>
      <c r="B164" s="114"/>
      <c r="C164" s="115"/>
      <c r="D164" s="107" t="str">
        <f t="shared" si="14"/>
        <v/>
      </c>
      <c r="E164" s="112"/>
      <c r="F164" s="121">
        <f t="shared" si="15"/>
        <v>0</v>
      </c>
      <c r="G164" s="112"/>
      <c r="H164" s="130"/>
      <c r="I164" s="113"/>
      <c r="K164" s="132" t="e">
        <f t="shared" si="16"/>
        <v>#DIV/0!</v>
      </c>
      <c r="L164" s="133" t="e">
        <f t="shared" si="17"/>
        <v>#DIV/0!</v>
      </c>
      <c r="N164" s="125"/>
      <c r="O164" s="135" t="e">
        <f t="shared" si="18"/>
        <v>#DIV/0!</v>
      </c>
      <c r="P164" s="137" t="e">
        <f t="shared" si="19"/>
        <v>#DIV/0!</v>
      </c>
    </row>
    <row r="165" spans="1:16" x14ac:dyDescent="0.25">
      <c r="A165" s="114"/>
      <c r="B165" s="114"/>
      <c r="C165" s="115"/>
      <c r="D165" s="107" t="str">
        <f t="shared" si="14"/>
        <v/>
      </c>
      <c r="E165" s="112"/>
      <c r="F165" s="121">
        <f t="shared" si="15"/>
        <v>0</v>
      </c>
      <c r="G165" s="112"/>
      <c r="H165" s="130"/>
      <c r="I165" s="113"/>
      <c r="K165" s="132" t="e">
        <f t="shared" si="16"/>
        <v>#DIV/0!</v>
      </c>
      <c r="L165" s="133" t="e">
        <f t="shared" si="17"/>
        <v>#DIV/0!</v>
      </c>
      <c r="N165" s="125"/>
      <c r="O165" s="135" t="e">
        <f t="shared" si="18"/>
        <v>#DIV/0!</v>
      </c>
      <c r="P165" s="137" t="e">
        <f t="shared" si="19"/>
        <v>#DIV/0!</v>
      </c>
    </row>
    <row r="166" spans="1:16" x14ac:dyDescent="0.25">
      <c r="A166" s="114"/>
      <c r="B166" s="114"/>
      <c r="C166" s="115"/>
      <c r="D166" s="107" t="str">
        <f t="shared" si="14"/>
        <v/>
      </c>
      <c r="E166" s="112"/>
      <c r="F166" s="121">
        <f t="shared" si="15"/>
        <v>0</v>
      </c>
      <c r="G166" s="112"/>
      <c r="H166" s="130"/>
      <c r="I166" s="113"/>
      <c r="K166" s="132" t="e">
        <f t="shared" si="16"/>
        <v>#DIV/0!</v>
      </c>
      <c r="L166" s="133" t="e">
        <f t="shared" si="17"/>
        <v>#DIV/0!</v>
      </c>
      <c r="N166" s="125"/>
      <c r="O166" s="135" t="e">
        <f t="shared" si="18"/>
        <v>#DIV/0!</v>
      </c>
      <c r="P166" s="137" t="e">
        <f t="shared" si="19"/>
        <v>#DIV/0!</v>
      </c>
    </row>
    <row r="167" spans="1:16" x14ac:dyDescent="0.25">
      <c r="A167" s="114"/>
      <c r="B167" s="114"/>
      <c r="C167" s="115"/>
      <c r="D167" s="107" t="str">
        <f t="shared" si="14"/>
        <v/>
      </c>
      <c r="E167" s="112"/>
      <c r="F167" s="121">
        <f t="shared" si="15"/>
        <v>0</v>
      </c>
      <c r="G167" s="112"/>
      <c r="H167" s="130"/>
      <c r="I167" s="113"/>
      <c r="K167" s="132" t="e">
        <f t="shared" si="16"/>
        <v>#DIV/0!</v>
      </c>
      <c r="L167" s="133" t="e">
        <f t="shared" si="17"/>
        <v>#DIV/0!</v>
      </c>
      <c r="N167" s="125"/>
      <c r="O167" s="135" t="e">
        <f t="shared" si="18"/>
        <v>#DIV/0!</v>
      </c>
      <c r="P167" s="137" t="e">
        <f t="shared" si="19"/>
        <v>#DIV/0!</v>
      </c>
    </row>
    <row r="168" spans="1:16" x14ac:dyDescent="0.25">
      <c r="A168" s="114"/>
      <c r="B168" s="114"/>
      <c r="C168" s="115"/>
      <c r="D168" s="107" t="str">
        <f t="shared" si="14"/>
        <v/>
      </c>
      <c r="E168" s="112"/>
      <c r="F168" s="121">
        <f t="shared" si="15"/>
        <v>0</v>
      </c>
      <c r="G168" s="112"/>
      <c r="H168" s="130"/>
      <c r="I168" s="113"/>
      <c r="K168" s="132" t="e">
        <f t="shared" si="16"/>
        <v>#DIV/0!</v>
      </c>
      <c r="L168" s="133" t="e">
        <f t="shared" si="17"/>
        <v>#DIV/0!</v>
      </c>
      <c r="N168" s="125"/>
      <c r="O168" s="135" t="e">
        <f t="shared" si="18"/>
        <v>#DIV/0!</v>
      </c>
      <c r="P168" s="137" t="e">
        <f t="shared" si="19"/>
        <v>#DIV/0!</v>
      </c>
    </row>
    <row r="169" spans="1:16" x14ac:dyDescent="0.25">
      <c r="A169" s="114"/>
      <c r="B169" s="114"/>
      <c r="C169" s="115"/>
      <c r="D169" s="107" t="str">
        <f t="shared" si="14"/>
        <v/>
      </c>
      <c r="E169" s="112"/>
      <c r="F169" s="121">
        <f t="shared" si="15"/>
        <v>0</v>
      </c>
      <c r="G169" s="112"/>
      <c r="H169" s="130"/>
      <c r="I169" s="113"/>
      <c r="K169" s="132" t="e">
        <f t="shared" si="16"/>
        <v>#DIV/0!</v>
      </c>
      <c r="L169" s="133" t="e">
        <f t="shared" si="17"/>
        <v>#DIV/0!</v>
      </c>
      <c r="N169" s="125"/>
      <c r="O169" s="135" t="e">
        <f t="shared" si="18"/>
        <v>#DIV/0!</v>
      </c>
      <c r="P169" s="137" t="e">
        <f t="shared" si="19"/>
        <v>#DIV/0!</v>
      </c>
    </row>
    <row r="170" spans="1:16" x14ac:dyDescent="0.25">
      <c r="A170" s="114"/>
      <c r="B170" s="114"/>
      <c r="C170" s="115"/>
      <c r="D170" s="107" t="str">
        <f t="shared" si="14"/>
        <v/>
      </c>
      <c r="E170" s="112"/>
      <c r="F170" s="121">
        <f t="shared" si="15"/>
        <v>0</v>
      </c>
      <c r="G170" s="112"/>
      <c r="H170" s="130"/>
      <c r="I170" s="113"/>
      <c r="K170" s="132" t="e">
        <f t="shared" si="16"/>
        <v>#DIV/0!</v>
      </c>
      <c r="L170" s="133" t="e">
        <f t="shared" si="17"/>
        <v>#DIV/0!</v>
      </c>
      <c r="N170" s="125"/>
      <c r="O170" s="135" t="e">
        <f t="shared" si="18"/>
        <v>#DIV/0!</v>
      </c>
      <c r="P170" s="137" t="e">
        <f t="shared" si="19"/>
        <v>#DIV/0!</v>
      </c>
    </row>
    <row r="171" spans="1:16" x14ac:dyDescent="0.25">
      <c r="A171" s="114"/>
      <c r="B171" s="114"/>
      <c r="C171" s="115"/>
      <c r="D171" s="107" t="str">
        <f t="shared" si="14"/>
        <v/>
      </c>
      <c r="E171" s="112"/>
      <c r="F171" s="121">
        <f t="shared" si="15"/>
        <v>0</v>
      </c>
      <c r="G171" s="112"/>
      <c r="H171" s="130"/>
      <c r="I171" s="113"/>
      <c r="K171" s="132" t="e">
        <f t="shared" si="16"/>
        <v>#DIV/0!</v>
      </c>
      <c r="L171" s="133" t="e">
        <f t="shared" si="17"/>
        <v>#DIV/0!</v>
      </c>
      <c r="N171" s="125"/>
      <c r="O171" s="135" t="e">
        <f t="shared" si="18"/>
        <v>#DIV/0!</v>
      </c>
      <c r="P171" s="137" t="e">
        <f t="shared" si="19"/>
        <v>#DIV/0!</v>
      </c>
    </row>
    <row r="172" spans="1:16" x14ac:dyDescent="0.25">
      <c r="A172" s="114"/>
      <c r="B172" s="114"/>
      <c r="C172" s="115"/>
      <c r="D172" s="107" t="str">
        <f t="shared" si="14"/>
        <v/>
      </c>
      <c r="E172" s="112"/>
      <c r="F172" s="121">
        <f t="shared" si="15"/>
        <v>0</v>
      </c>
      <c r="G172" s="112"/>
      <c r="H172" s="130"/>
      <c r="I172" s="113"/>
      <c r="K172" s="132" t="e">
        <f t="shared" si="16"/>
        <v>#DIV/0!</v>
      </c>
      <c r="L172" s="133" t="e">
        <f t="shared" si="17"/>
        <v>#DIV/0!</v>
      </c>
      <c r="N172" s="125"/>
      <c r="O172" s="135" t="e">
        <f t="shared" si="18"/>
        <v>#DIV/0!</v>
      </c>
      <c r="P172" s="137" t="e">
        <f t="shared" si="19"/>
        <v>#DIV/0!</v>
      </c>
    </row>
    <row r="173" spans="1:16" x14ac:dyDescent="0.25">
      <c r="A173" s="114"/>
      <c r="B173" s="114"/>
      <c r="C173" s="115"/>
      <c r="D173" s="107" t="str">
        <f t="shared" si="14"/>
        <v/>
      </c>
      <c r="E173" s="112"/>
      <c r="F173" s="121">
        <f t="shared" si="15"/>
        <v>0</v>
      </c>
      <c r="G173" s="112"/>
      <c r="H173" s="130"/>
      <c r="I173" s="113"/>
      <c r="K173" s="132" t="e">
        <f t="shared" si="16"/>
        <v>#DIV/0!</v>
      </c>
      <c r="L173" s="133" t="e">
        <f t="shared" si="17"/>
        <v>#DIV/0!</v>
      </c>
      <c r="N173" s="125"/>
      <c r="O173" s="135" t="e">
        <f t="shared" si="18"/>
        <v>#DIV/0!</v>
      </c>
      <c r="P173" s="137" t="e">
        <f t="shared" si="19"/>
        <v>#DIV/0!</v>
      </c>
    </row>
    <row r="174" spans="1:16" x14ac:dyDescent="0.25">
      <c r="A174" s="114"/>
      <c r="B174" s="114"/>
      <c r="C174" s="115"/>
      <c r="D174" s="107" t="str">
        <f t="shared" si="14"/>
        <v/>
      </c>
      <c r="E174" s="112"/>
      <c r="F174" s="121">
        <f t="shared" si="15"/>
        <v>0</v>
      </c>
      <c r="G174" s="112"/>
      <c r="H174" s="130"/>
      <c r="I174" s="113"/>
      <c r="K174" s="132" t="e">
        <f t="shared" si="16"/>
        <v>#DIV/0!</v>
      </c>
      <c r="L174" s="133" t="e">
        <f t="shared" si="17"/>
        <v>#DIV/0!</v>
      </c>
      <c r="N174" s="125"/>
      <c r="O174" s="135" t="e">
        <f t="shared" si="18"/>
        <v>#DIV/0!</v>
      </c>
      <c r="P174" s="137" t="e">
        <f t="shared" si="19"/>
        <v>#DIV/0!</v>
      </c>
    </row>
    <row r="175" spans="1:16" x14ac:dyDescent="0.25">
      <c r="A175" s="114"/>
      <c r="B175" s="114"/>
      <c r="C175" s="115"/>
      <c r="D175" s="107" t="str">
        <f t="shared" si="14"/>
        <v/>
      </c>
      <c r="E175" s="112"/>
      <c r="F175" s="121">
        <f t="shared" si="15"/>
        <v>0</v>
      </c>
      <c r="G175" s="112"/>
      <c r="H175" s="130"/>
      <c r="I175" s="113"/>
      <c r="K175" s="132" t="e">
        <f t="shared" si="16"/>
        <v>#DIV/0!</v>
      </c>
      <c r="L175" s="133" t="e">
        <f t="shared" si="17"/>
        <v>#DIV/0!</v>
      </c>
      <c r="N175" s="125"/>
      <c r="O175" s="135" t="e">
        <f t="shared" si="18"/>
        <v>#DIV/0!</v>
      </c>
      <c r="P175" s="137" t="e">
        <f t="shared" si="19"/>
        <v>#DIV/0!</v>
      </c>
    </row>
    <row r="176" spans="1:16" x14ac:dyDescent="0.25">
      <c r="A176" s="114"/>
      <c r="B176" s="114"/>
      <c r="C176" s="115"/>
      <c r="D176" s="107" t="str">
        <f t="shared" si="14"/>
        <v/>
      </c>
      <c r="E176" s="112"/>
      <c r="F176" s="121">
        <f t="shared" si="15"/>
        <v>0</v>
      </c>
      <c r="G176" s="112"/>
      <c r="H176" s="130"/>
      <c r="I176" s="113"/>
      <c r="K176" s="132" t="e">
        <f t="shared" si="16"/>
        <v>#DIV/0!</v>
      </c>
      <c r="L176" s="133" t="e">
        <f t="shared" si="17"/>
        <v>#DIV/0!</v>
      </c>
      <c r="N176" s="125"/>
      <c r="O176" s="135" t="e">
        <f t="shared" si="18"/>
        <v>#DIV/0!</v>
      </c>
      <c r="P176" s="137" t="e">
        <f t="shared" si="19"/>
        <v>#DIV/0!</v>
      </c>
    </row>
    <row r="177" spans="1:16" x14ac:dyDescent="0.25">
      <c r="A177" s="114"/>
      <c r="B177" s="114"/>
      <c r="C177" s="115"/>
      <c r="D177" s="107" t="str">
        <f t="shared" si="14"/>
        <v/>
      </c>
      <c r="E177" s="112"/>
      <c r="F177" s="121">
        <f t="shared" si="15"/>
        <v>0</v>
      </c>
      <c r="G177" s="112"/>
      <c r="H177" s="130"/>
      <c r="I177" s="113"/>
      <c r="K177" s="132" t="e">
        <f t="shared" si="16"/>
        <v>#DIV/0!</v>
      </c>
      <c r="L177" s="133" t="e">
        <f t="shared" si="17"/>
        <v>#DIV/0!</v>
      </c>
      <c r="N177" s="125"/>
      <c r="O177" s="135" t="e">
        <f t="shared" si="18"/>
        <v>#DIV/0!</v>
      </c>
      <c r="P177" s="137" t="e">
        <f t="shared" si="19"/>
        <v>#DIV/0!</v>
      </c>
    </row>
    <row r="178" spans="1:16" x14ac:dyDescent="0.25">
      <c r="A178" s="114"/>
      <c r="B178" s="114"/>
      <c r="C178" s="115"/>
      <c r="D178" s="107" t="str">
        <f t="shared" si="14"/>
        <v/>
      </c>
      <c r="E178" s="112"/>
      <c r="F178" s="121">
        <f t="shared" si="15"/>
        <v>0</v>
      </c>
      <c r="G178" s="112"/>
      <c r="H178" s="130"/>
      <c r="I178" s="113"/>
      <c r="K178" s="132" t="e">
        <f t="shared" si="16"/>
        <v>#DIV/0!</v>
      </c>
      <c r="L178" s="133" t="e">
        <f t="shared" si="17"/>
        <v>#DIV/0!</v>
      </c>
      <c r="N178" s="125"/>
      <c r="O178" s="135" t="e">
        <f t="shared" si="18"/>
        <v>#DIV/0!</v>
      </c>
      <c r="P178" s="137" t="e">
        <f t="shared" si="19"/>
        <v>#DIV/0!</v>
      </c>
    </row>
    <row r="179" spans="1:16" x14ac:dyDescent="0.25">
      <c r="A179" s="114"/>
      <c r="B179" s="114"/>
      <c r="C179" s="115"/>
      <c r="D179" s="107" t="str">
        <f t="shared" si="14"/>
        <v/>
      </c>
      <c r="E179" s="112"/>
      <c r="F179" s="121">
        <f t="shared" si="15"/>
        <v>0</v>
      </c>
      <c r="G179" s="112"/>
      <c r="H179" s="130"/>
      <c r="I179" s="113"/>
      <c r="K179" s="132" t="e">
        <f t="shared" si="16"/>
        <v>#DIV/0!</v>
      </c>
      <c r="L179" s="133" t="e">
        <f t="shared" si="17"/>
        <v>#DIV/0!</v>
      </c>
      <c r="N179" s="125"/>
      <c r="O179" s="135" t="e">
        <f t="shared" si="18"/>
        <v>#DIV/0!</v>
      </c>
      <c r="P179" s="137" t="e">
        <f t="shared" si="19"/>
        <v>#DIV/0!</v>
      </c>
    </row>
    <row r="180" spans="1:16" x14ac:dyDescent="0.25">
      <c r="A180" s="114"/>
      <c r="B180" s="114"/>
      <c r="C180" s="115"/>
      <c r="D180" s="107" t="str">
        <f t="shared" si="14"/>
        <v/>
      </c>
      <c r="E180" s="112"/>
      <c r="F180" s="121">
        <f t="shared" si="15"/>
        <v>0</v>
      </c>
      <c r="G180" s="112"/>
      <c r="H180" s="130"/>
      <c r="I180" s="113"/>
      <c r="K180" s="132" t="e">
        <f t="shared" si="16"/>
        <v>#DIV/0!</v>
      </c>
      <c r="L180" s="133" t="e">
        <f t="shared" si="17"/>
        <v>#DIV/0!</v>
      </c>
      <c r="N180" s="125"/>
      <c r="O180" s="135" t="e">
        <f t="shared" si="18"/>
        <v>#DIV/0!</v>
      </c>
      <c r="P180" s="137" t="e">
        <f t="shared" si="19"/>
        <v>#DIV/0!</v>
      </c>
    </row>
    <row r="181" spans="1:16" x14ac:dyDescent="0.25">
      <c r="A181" s="114"/>
      <c r="B181" s="114"/>
      <c r="C181" s="115"/>
      <c r="D181" s="107" t="str">
        <f t="shared" si="14"/>
        <v/>
      </c>
      <c r="E181" s="112"/>
      <c r="F181" s="121">
        <f t="shared" si="15"/>
        <v>0</v>
      </c>
      <c r="G181" s="112"/>
      <c r="H181" s="130"/>
      <c r="I181" s="113"/>
      <c r="K181" s="132" t="e">
        <f t="shared" si="16"/>
        <v>#DIV/0!</v>
      </c>
      <c r="L181" s="133" t="e">
        <f t="shared" si="17"/>
        <v>#DIV/0!</v>
      </c>
      <c r="N181" s="125"/>
      <c r="O181" s="135" t="e">
        <f t="shared" si="18"/>
        <v>#DIV/0!</v>
      </c>
      <c r="P181" s="137" t="e">
        <f t="shared" si="19"/>
        <v>#DIV/0!</v>
      </c>
    </row>
    <row r="182" spans="1:16" x14ac:dyDescent="0.25">
      <c r="A182" s="114"/>
      <c r="B182" s="114"/>
      <c r="C182" s="115"/>
      <c r="D182" s="107" t="str">
        <f t="shared" si="14"/>
        <v/>
      </c>
      <c r="E182" s="112"/>
      <c r="F182" s="121">
        <f t="shared" si="15"/>
        <v>0</v>
      </c>
      <c r="G182" s="112"/>
      <c r="H182" s="130"/>
      <c r="I182" s="113"/>
      <c r="K182" s="132" t="e">
        <f t="shared" si="16"/>
        <v>#DIV/0!</v>
      </c>
      <c r="L182" s="133" t="e">
        <f t="shared" si="17"/>
        <v>#DIV/0!</v>
      </c>
      <c r="N182" s="125"/>
      <c r="O182" s="135" t="e">
        <f t="shared" si="18"/>
        <v>#DIV/0!</v>
      </c>
      <c r="P182" s="137" t="e">
        <f t="shared" si="19"/>
        <v>#DIV/0!</v>
      </c>
    </row>
    <row r="183" spans="1:16" x14ac:dyDescent="0.25">
      <c r="A183" s="114"/>
      <c r="B183" s="114"/>
      <c r="C183" s="115"/>
      <c r="D183" s="107" t="str">
        <f t="shared" si="14"/>
        <v/>
      </c>
      <c r="E183" s="112"/>
      <c r="F183" s="121">
        <f t="shared" si="15"/>
        <v>0</v>
      </c>
      <c r="G183" s="112"/>
      <c r="H183" s="130"/>
      <c r="I183" s="113"/>
      <c r="K183" s="132" t="e">
        <f t="shared" si="16"/>
        <v>#DIV/0!</v>
      </c>
      <c r="L183" s="133" t="e">
        <f t="shared" si="17"/>
        <v>#DIV/0!</v>
      </c>
      <c r="N183" s="125"/>
      <c r="O183" s="135" t="e">
        <f t="shared" si="18"/>
        <v>#DIV/0!</v>
      </c>
      <c r="P183" s="137" t="e">
        <f t="shared" si="19"/>
        <v>#DIV/0!</v>
      </c>
    </row>
    <row r="184" spans="1:16" x14ac:dyDescent="0.25">
      <c r="A184" s="114"/>
      <c r="B184" s="114"/>
      <c r="C184" s="115"/>
      <c r="D184" s="107" t="str">
        <f t="shared" si="14"/>
        <v/>
      </c>
      <c r="E184" s="112"/>
      <c r="F184" s="121">
        <f t="shared" si="15"/>
        <v>0</v>
      </c>
      <c r="G184" s="112"/>
      <c r="H184" s="130"/>
      <c r="I184" s="113"/>
      <c r="K184" s="132" t="e">
        <f t="shared" si="16"/>
        <v>#DIV/0!</v>
      </c>
      <c r="L184" s="133" t="e">
        <f t="shared" si="17"/>
        <v>#DIV/0!</v>
      </c>
      <c r="N184" s="125"/>
      <c r="O184" s="135" t="e">
        <f t="shared" si="18"/>
        <v>#DIV/0!</v>
      </c>
      <c r="P184" s="137" t="e">
        <f t="shared" si="19"/>
        <v>#DIV/0!</v>
      </c>
    </row>
    <row r="185" spans="1:16" x14ac:dyDescent="0.25">
      <c r="A185" s="114"/>
      <c r="B185" s="114"/>
      <c r="C185" s="115"/>
      <c r="D185" s="107" t="str">
        <f t="shared" si="14"/>
        <v/>
      </c>
      <c r="E185" s="112"/>
      <c r="F185" s="121">
        <f t="shared" si="15"/>
        <v>0</v>
      </c>
      <c r="G185" s="112"/>
      <c r="H185" s="130"/>
      <c r="I185" s="113"/>
      <c r="K185" s="132" t="e">
        <f t="shared" si="16"/>
        <v>#DIV/0!</v>
      </c>
      <c r="L185" s="133" t="e">
        <f t="shared" si="17"/>
        <v>#DIV/0!</v>
      </c>
      <c r="N185" s="125"/>
      <c r="O185" s="135" t="e">
        <f t="shared" si="18"/>
        <v>#DIV/0!</v>
      </c>
      <c r="P185" s="137" t="e">
        <f t="shared" si="19"/>
        <v>#DIV/0!</v>
      </c>
    </row>
    <row r="186" spans="1:16" x14ac:dyDescent="0.25">
      <c r="A186" s="114"/>
      <c r="B186" s="114"/>
      <c r="C186" s="115"/>
      <c r="D186" s="107" t="str">
        <f t="shared" si="14"/>
        <v/>
      </c>
      <c r="E186" s="112"/>
      <c r="F186" s="121">
        <f t="shared" si="15"/>
        <v>0</v>
      </c>
      <c r="G186" s="112"/>
      <c r="H186" s="130"/>
      <c r="I186" s="113"/>
      <c r="K186" s="132" t="e">
        <f t="shared" si="16"/>
        <v>#DIV/0!</v>
      </c>
      <c r="L186" s="133" t="e">
        <f t="shared" si="17"/>
        <v>#DIV/0!</v>
      </c>
      <c r="N186" s="125"/>
      <c r="O186" s="135" t="e">
        <f t="shared" si="18"/>
        <v>#DIV/0!</v>
      </c>
      <c r="P186" s="137" t="e">
        <f t="shared" si="19"/>
        <v>#DIV/0!</v>
      </c>
    </row>
    <row r="187" spans="1:16" x14ac:dyDescent="0.25">
      <c r="A187" s="114"/>
      <c r="B187" s="114"/>
      <c r="C187" s="115"/>
      <c r="D187" s="107" t="str">
        <f t="shared" si="14"/>
        <v/>
      </c>
      <c r="E187" s="112"/>
      <c r="F187" s="121">
        <f t="shared" si="15"/>
        <v>0</v>
      </c>
      <c r="G187" s="112"/>
      <c r="H187" s="130"/>
      <c r="I187" s="113"/>
      <c r="K187" s="132" t="e">
        <f t="shared" si="16"/>
        <v>#DIV/0!</v>
      </c>
      <c r="L187" s="133" t="e">
        <f t="shared" si="17"/>
        <v>#DIV/0!</v>
      </c>
      <c r="N187" s="125"/>
      <c r="O187" s="135" t="e">
        <f t="shared" si="18"/>
        <v>#DIV/0!</v>
      </c>
      <c r="P187" s="137" t="e">
        <f t="shared" si="19"/>
        <v>#DIV/0!</v>
      </c>
    </row>
    <row r="188" spans="1:16" x14ac:dyDescent="0.25">
      <c r="A188" s="114"/>
      <c r="B188" s="114"/>
      <c r="C188" s="115"/>
      <c r="D188" s="107" t="str">
        <f t="shared" si="14"/>
        <v/>
      </c>
      <c r="E188" s="112"/>
      <c r="F188" s="121">
        <f t="shared" si="15"/>
        <v>0</v>
      </c>
      <c r="G188" s="112"/>
      <c r="H188" s="130"/>
      <c r="I188" s="113"/>
      <c r="K188" s="132" t="e">
        <f t="shared" si="16"/>
        <v>#DIV/0!</v>
      </c>
      <c r="L188" s="133" t="e">
        <f t="shared" si="17"/>
        <v>#DIV/0!</v>
      </c>
      <c r="N188" s="125"/>
      <c r="O188" s="135" t="e">
        <f t="shared" si="18"/>
        <v>#DIV/0!</v>
      </c>
      <c r="P188" s="137" t="e">
        <f t="shared" si="19"/>
        <v>#DIV/0!</v>
      </c>
    </row>
    <row r="189" spans="1:16" x14ac:dyDescent="0.25">
      <c r="A189" s="114"/>
      <c r="B189" s="114"/>
      <c r="C189" s="115"/>
      <c r="D189" s="107" t="str">
        <f t="shared" si="14"/>
        <v/>
      </c>
      <c r="E189" s="112"/>
      <c r="F189" s="121">
        <f t="shared" si="15"/>
        <v>0</v>
      </c>
      <c r="G189" s="112"/>
      <c r="H189" s="130"/>
      <c r="I189" s="113"/>
      <c r="K189" s="132" t="e">
        <f t="shared" si="16"/>
        <v>#DIV/0!</v>
      </c>
      <c r="L189" s="133" t="e">
        <f t="shared" si="17"/>
        <v>#DIV/0!</v>
      </c>
      <c r="N189" s="125"/>
      <c r="O189" s="135" t="e">
        <f t="shared" si="18"/>
        <v>#DIV/0!</v>
      </c>
      <c r="P189" s="137" t="e">
        <f t="shared" si="19"/>
        <v>#DIV/0!</v>
      </c>
    </row>
    <row r="190" spans="1:16" x14ac:dyDescent="0.25">
      <c r="A190" s="114"/>
      <c r="B190" s="114"/>
      <c r="C190" s="115"/>
      <c r="D190" s="107" t="str">
        <f t="shared" si="14"/>
        <v/>
      </c>
      <c r="E190" s="112"/>
      <c r="F190" s="121">
        <f t="shared" si="15"/>
        <v>0</v>
      </c>
      <c r="G190" s="112"/>
      <c r="H190" s="130"/>
      <c r="I190" s="113"/>
      <c r="K190" s="132" t="e">
        <f t="shared" si="16"/>
        <v>#DIV/0!</v>
      </c>
      <c r="L190" s="133" t="e">
        <f t="shared" si="17"/>
        <v>#DIV/0!</v>
      </c>
      <c r="N190" s="125"/>
      <c r="O190" s="135" t="e">
        <f t="shared" si="18"/>
        <v>#DIV/0!</v>
      </c>
      <c r="P190" s="137" t="e">
        <f t="shared" si="19"/>
        <v>#DIV/0!</v>
      </c>
    </row>
    <row r="191" spans="1:16" x14ac:dyDescent="0.25">
      <c r="A191" s="114"/>
      <c r="B191" s="114"/>
      <c r="C191" s="115"/>
      <c r="D191" s="107" t="str">
        <f t="shared" si="14"/>
        <v/>
      </c>
      <c r="E191" s="112"/>
      <c r="F191" s="121">
        <f t="shared" si="15"/>
        <v>0</v>
      </c>
      <c r="G191" s="112"/>
      <c r="H191" s="130"/>
      <c r="I191" s="113"/>
      <c r="K191" s="132" t="e">
        <f t="shared" si="16"/>
        <v>#DIV/0!</v>
      </c>
      <c r="L191" s="133" t="e">
        <f t="shared" si="17"/>
        <v>#DIV/0!</v>
      </c>
      <c r="N191" s="125"/>
      <c r="O191" s="135" t="e">
        <f t="shared" si="18"/>
        <v>#DIV/0!</v>
      </c>
      <c r="P191" s="137" t="e">
        <f t="shared" si="19"/>
        <v>#DIV/0!</v>
      </c>
    </row>
    <row r="192" spans="1:16" x14ac:dyDescent="0.25">
      <c r="A192" s="114"/>
      <c r="B192" s="114"/>
      <c r="C192" s="115"/>
      <c r="D192" s="107" t="str">
        <f t="shared" si="14"/>
        <v/>
      </c>
      <c r="E192" s="112"/>
      <c r="F192" s="121">
        <f t="shared" si="15"/>
        <v>0</v>
      </c>
      <c r="G192" s="112"/>
      <c r="H192" s="130"/>
      <c r="I192" s="113"/>
      <c r="K192" s="132" t="e">
        <f t="shared" si="16"/>
        <v>#DIV/0!</v>
      </c>
      <c r="L192" s="133" t="e">
        <f t="shared" si="17"/>
        <v>#DIV/0!</v>
      </c>
      <c r="N192" s="125"/>
      <c r="O192" s="135" t="e">
        <f t="shared" si="18"/>
        <v>#DIV/0!</v>
      </c>
      <c r="P192" s="137" t="e">
        <f t="shared" si="19"/>
        <v>#DIV/0!</v>
      </c>
    </row>
    <row r="193" spans="1:16" x14ac:dyDescent="0.25">
      <c r="A193" s="114"/>
      <c r="B193" s="114"/>
      <c r="C193" s="115"/>
      <c r="D193" s="107" t="str">
        <f t="shared" si="14"/>
        <v/>
      </c>
      <c r="E193" s="112"/>
      <c r="F193" s="121">
        <f t="shared" si="15"/>
        <v>0</v>
      </c>
      <c r="G193" s="112"/>
      <c r="H193" s="130"/>
      <c r="I193" s="113"/>
      <c r="K193" s="132" t="e">
        <f t="shared" si="16"/>
        <v>#DIV/0!</v>
      </c>
      <c r="L193" s="133" t="e">
        <f t="shared" si="17"/>
        <v>#DIV/0!</v>
      </c>
      <c r="N193" s="125"/>
      <c r="O193" s="135" t="e">
        <f t="shared" si="18"/>
        <v>#DIV/0!</v>
      </c>
      <c r="P193" s="137" t="e">
        <f t="shared" si="19"/>
        <v>#DIV/0!</v>
      </c>
    </row>
    <row r="194" spans="1:16" x14ac:dyDescent="0.25">
      <c r="A194" s="114"/>
      <c r="B194" s="114"/>
      <c r="C194" s="115"/>
      <c r="D194" s="107" t="str">
        <f t="shared" si="14"/>
        <v/>
      </c>
      <c r="E194" s="112"/>
      <c r="F194" s="121">
        <f t="shared" si="15"/>
        <v>0</v>
      </c>
      <c r="G194" s="112"/>
      <c r="H194" s="130"/>
      <c r="I194" s="113"/>
      <c r="K194" s="132" t="e">
        <f t="shared" si="16"/>
        <v>#DIV/0!</v>
      </c>
      <c r="L194" s="133" t="e">
        <f t="shared" si="17"/>
        <v>#DIV/0!</v>
      </c>
      <c r="N194" s="125"/>
      <c r="O194" s="135" t="e">
        <f t="shared" si="18"/>
        <v>#DIV/0!</v>
      </c>
      <c r="P194" s="137" t="e">
        <f t="shared" si="19"/>
        <v>#DIV/0!</v>
      </c>
    </row>
    <row r="195" spans="1:16" x14ac:dyDescent="0.25">
      <c r="A195" s="114"/>
      <c r="B195" s="114"/>
      <c r="C195" s="115"/>
      <c r="D195" s="107" t="str">
        <f t="shared" si="14"/>
        <v/>
      </c>
      <c r="E195" s="112"/>
      <c r="F195" s="121">
        <f t="shared" si="15"/>
        <v>0</v>
      </c>
      <c r="G195" s="112"/>
      <c r="H195" s="130"/>
      <c r="I195" s="113"/>
      <c r="K195" s="132" t="e">
        <f t="shared" si="16"/>
        <v>#DIV/0!</v>
      </c>
      <c r="L195" s="133" t="e">
        <f t="shared" si="17"/>
        <v>#DIV/0!</v>
      </c>
      <c r="N195" s="125"/>
      <c r="O195" s="135" t="e">
        <f t="shared" si="18"/>
        <v>#DIV/0!</v>
      </c>
      <c r="P195" s="137" t="e">
        <f t="shared" si="19"/>
        <v>#DIV/0!</v>
      </c>
    </row>
    <row r="196" spans="1:16" x14ac:dyDescent="0.25">
      <c r="A196" s="114"/>
      <c r="B196" s="114"/>
      <c r="C196" s="115"/>
      <c r="D196" s="107" t="str">
        <f t="shared" si="14"/>
        <v/>
      </c>
      <c r="E196" s="112"/>
      <c r="F196" s="121">
        <f t="shared" si="15"/>
        <v>0</v>
      </c>
      <c r="G196" s="112"/>
      <c r="H196" s="130"/>
      <c r="I196" s="113"/>
      <c r="K196" s="132" t="e">
        <f t="shared" si="16"/>
        <v>#DIV/0!</v>
      </c>
      <c r="L196" s="133" t="e">
        <f t="shared" si="17"/>
        <v>#DIV/0!</v>
      </c>
      <c r="N196" s="125"/>
      <c r="O196" s="135" t="e">
        <f t="shared" si="18"/>
        <v>#DIV/0!</v>
      </c>
      <c r="P196" s="137" t="e">
        <f t="shared" si="19"/>
        <v>#DIV/0!</v>
      </c>
    </row>
    <row r="197" spans="1:16" x14ac:dyDescent="0.25">
      <c r="A197" s="114"/>
      <c r="B197" s="114"/>
      <c r="C197" s="115"/>
      <c r="D197" s="107" t="str">
        <f t="shared" si="14"/>
        <v/>
      </c>
      <c r="E197" s="112"/>
      <c r="F197" s="121">
        <f t="shared" si="15"/>
        <v>0</v>
      </c>
      <c r="G197" s="112"/>
      <c r="H197" s="130"/>
      <c r="I197" s="113"/>
      <c r="K197" s="132" t="e">
        <f t="shared" si="16"/>
        <v>#DIV/0!</v>
      </c>
      <c r="L197" s="133" t="e">
        <f t="shared" si="17"/>
        <v>#DIV/0!</v>
      </c>
      <c r="N197" s="125"/>
      <c r="O197" s="135" t="e">
        <f t="shared" si="18"/>
        <v>#DIV/0!</v>
      </c>
      <c r="P197" s="137" t="e">
        <f t="shared" si="19"/>
        <v>#DIV/0!</v>
      </c>
    </row>
    <row r="198" spans="1:16" x14ac:dyDescent="0.25">
      <c r="A198" s="114"/>
      <c r="B198" s="114"/>
      <c r="C198" s="115"/>
      <c r="D198" s="107" t="str">
        <f t="shared" si="14"/>
        <v/>
      </c>
      <c r="E198" s="112"/>
      <c r="F198" s="121">
        <f t="shared" si="15"/>
        <v>0</v>
      </c>
      <c r="G198" s="112"/>
      <c r="H198" s="130"/>
      <c r="I198" s="113"/>
      <c r="K198" s="132" t="e">
        <f t="shared" si="16"/>
        <v>#DIV/0!</v>
      </c>
      <c r="L198" s="133" t="e">
        <f t="shared" si="17"/>
        <v>#DIV/0!</v>
      </c>
      <c r="N198" s="125"/>
      <c r="O198" s="135" t="e">
        <f t="shared" si="18"/>
        <v>#DIV/0!</v>
      </c>
      <c r="P198" s="137" t="e">
        <f t="shared" si="19"/>
        <v>#DIV/0!</v>
      </c>
    </row>
    <row r="199" spans="1:16" x14ac:dyDescent="0.25">
      <c r="A199" s="114"/>
      <c r="B199" s="114"/>
      <c r="C199" s="115"/>
      <c r="D199" s="107" t="str">
        <f t="shared" si="14"/>
        <v/>
      </c>
      <c r="E199" s="112"/>
      <c r="F199" s="121">
        <f t="shared" si="15"/>
        <v>0</v>
      </c>
      <c r="G199" s="112"/>
      <c r="H199" s="130"/>
      <c r="I199" s="113"/>
      <c r="K199" s="132" t="e">
        <f t="shared" si="16"/>
        <v>#DIV/0!</v>
      </c>
      <c r="L199" s="133" t="e">
        <f t="shared" si="17"/>
        <v>#DIV/0!</v>
      </c>
      <c r="N199" s="125"/>
      <c r="O199" s="135" t="e">
        <f t="shared" si="18"/>
        <v>#DIV/0!</v>
      </c>
      <c r="P199" s="137" t="e">
        <f t="shared" si="19"/>
        <v>#DIV/0!</v>
      </c>
    </row>
    <row r="200" spans="1:16" x14ac:dyDescent="0.25">
      <c r="A200" s="114"/>
      <c r="B200" s="114"/>
      <c r="C200" s="115"/>
      <c r="D200" s="107" t="str">
        <f t="shared" si="14"/>
        <v/>
      </c>
      <c r="E200" s="112"/>
      <c r="F200" s="121">
        <f t="shared" si="15"/>
        <v>0</v>
      </c>
      <c r="G200" s="112"/>
      <c r="H200" s="130"/>
      <c r="I200" s="113"/>
      <c r="K200" s="132" t="e">
        <f t="shared" si="16"/>
        <v>#DIV/0!</v>
      </c>
      <c r="L200" s="133" t="e">
        <f t="shared" si="17"/>
        <v>#DIV/0!</v>
      </c>
      <c r="N200" s="125"/>
      <c r="O200" s="135" t="e">
        <f t="shared" si="18"/>
        <v>#DIV/0!</v>
      </c>
      <c r="P200" s="137" t="e">
        <f t="shared" si="19"/>
        <v>#DIV/0!</v>
      </c>
    </row>
    <row r="201" spans="1:16" x14ac:dyDescent="0.25">
      <c r="A201" s="114"/>
      <c r="B201" s="114"/>
      <c r="C201" s="115"/>
      <c r="D201" s="107" t="str">
        <f t="shared" ref="D201:D235" si="20">IF(C201="Full Time",1,IF(C201="Part Time",0.5,(IF(C201="",""))))</f>
        <v/>
      </c>
      <c r="E201" s="112"/>
      <c r="F201" s="121">
        <f t="shared" ref="F201:F235" si="21">IF(E201/$B$4*52&gt;100000,E201-(100000/52)*$B$4,0)</f>
        <v>0</v>
      </c>
      <c r="G201" s="112"/>
      <c r="H201" s="130"/>
      <c r="I201" s="113"/>
      <c r="K201" s="132" t="e">
        <f t="shared" ref="K201:K235" si="22">IF(AND(G202&gt;48.08,H202&gt;48.08),48.08/48.08,IF(G202&gt;48.08,48.08/H202,IF(H202&gt;48.08,G202/48.08,G202/H202)))</f>
        <v>#DIV/0!</v>
      </c>
      <c r="L201" s="133" t="e">
        <f t="shared" ref="L201:L235" si="23">IF(G201&gt;48.08,48.08/I201,IF(I201&gt;48.08,G201/48.08,G201/I201))</f>
        <v>#DIV/0!</v>
      </c>
      <c r="N201" s="125"/>
      <c r="O201" s="135" t="e">
        <f t="shared" ref="O201:O235" si="24">IF(K201&lt;75%,(G201-H201*0.75)*$B$4*N201,0)</f>
        <v>#DIV/0!</v>
      </c>
      <c r="P201" s="137" t="e">
        <f t="shared" ref="P201:P235" si="25">IF(L201&lt;75%,(G201-I201*0.75)*$B$4*N201,0)</f>
        <v>#DIV/0!</v>
      </c>
    </row>
    <row r="202" spans="1:16" x14ac:dyDescent="0.25">
      <c r="A202" s="114"/>
      <c r="B202" s="114"/>
      <c r="C202" s="115"/>
      <c r="D202" s="107" t="str">
        <f t="shared" si="20"/>
        <v/>
      </c>
      <c r="E202" s="112"/>
      <c r="F202" s="121">
        <f t="shared" si="21"/>
        <v>0</v>
      </c>
      <c r="G202" s="112"/>
      <c r="H202" s="130"/>
      <c r="I202" s="113"/>
      <c r="K202" s="132" t="e">
        <f t="shared" si="22"/>
        <v>#DIV/0!</v>
      </c>
      <c r="L202" s="133" t="e">
        <f t="shared" si="23"/>
        <v>#DIV/0!</v>
      </c>
      <c r="N202" s="125"/>
      <c r="O202" s="135" t="e">
        <f t="shared" si="24"/>
        <v>#DIV/0!</v>
      </c>
      <c r="P202" s="137" t="e">
        <f t="shared" si="25"/>
        <v>#DIV/0!</v>
      </c>
    </row>
    <row r="203" spans="1:16" x14ac:dyDescent="0.25">
      <c r="A203" s="114"/>
      <c r="B203" s="114"/>
      <c r="C203" s="115"/>
      <c r="D203" s="107" t="str">
        <f t="shared" si="20"/>
        <v/>
      </c>
      <c r="E203" s="112"/>
      <c r="F203" s="121">
        <f t="shared" si="21"/>
        <v>0</v>
      </c>
      <c r="G203" s="112"/>
      <c r="H203" s="130"/>
      <c r="I203" s="113"/>
      <c r="K203" s="132" t="e">
        <f t="shared" si="22"/>
        <v>#DIV/0!</v>
      </c>
      <c r="L203" s="133" t="e">
        <f t="shared" si="23"/>
        <v>#DIV/0!</v>
      </c>
      <c r="N203" s="125"/>
      <c r="O203" s="135" t="e">
        <f t="shared" si="24"/>
        <v>#DIV/0!</v>
      </c>
      <c r="P203" s="137" t="e">
        <f t="shared" si="25"/>
        <v>#DIV/0!</v>
      </c>
    </row>
    <row r="204" spans="1:16" x14ac:dyDescent="0.25">
      <c r="A204" s="114"/>
      <c r="B204" s="114"/>
      <c r="C204" s="115"/>
      <c r="D204" s="107" t="str">
        <f t="shared" si="20"/>
        <v/>
      </c>
      <c r="E204" s="112"/>
      <c r="F204" s="121">
        <f t="shared" si="21"/>
        <v>0</v>
      </c>
      <c r="G204" s="112"/>
      <c r="H204" s="130"/>
      <c r="I204" s="113"/>
      <c r="K204" s="132" t="e">
        <f t="shared" si="22"/>
        <v>#DIV/0!</v>
      </c>
      <c r="L204" s="133" t="e">
        <f t="shared" si="23"/>
        <v>#DIV/0!</v>
      </c>
      <c r="N204" s="125"/>
      <c r="O204" s="135" t="e">
        <f t="shared" si="24"/>
        <v>#DIV/0!</v>
      </c>
      <c r="P204" s="137" t="e">
        <f t="shared" si="25"/>
        <v>#DIV/0!</v>
      </c>
    </row>
    <row r="205" spans="1:16" x14ac:dyDescent="0.25">
      <c r="A205" s="114"/>
      <c r="B205" s="114"/>
      <c r="C205" s="115"/>
      <c r="D205" s="107" t="str">
        <f t="shared" si="20"/>
        <v/>
      </c>
      <c r="E205" s="112"/>
      <c r="F205" s="121">
        <f t="shared" si="21"/>
        <v>0</v>
      </c>
      <c r="G205" s="112"/>
      <c r="H205" s="130"/>
      <c r="I205" s="113"/>
      <c r="K205" s="132" t="e">
        <f t="shared" si="22"/>
        <v>#DIV/0!</v>
      </c>
      <c r="L205" s="133" t="e">
        <f t="shared" si="23"/>
        <v>#DIV/0!</v>
      </c>
      <c r="N205" s="125"/>
      <c r="O205" s="135" t="e">
        <f t="shared" si="24"/>
        <v>#DIV/0!</v>
      </c>
      <c r="P205" s="137" t="e">
        <f t="shared" si="25"/>
        <v>#DIV/0!</v>
      </c>
    </row>
    <row r="206" spans="1:16" x14ac:dyDescent="0.25">
      <c r="A206" s="114"/>
      <c r="B206" s="114"/>
      <c r="C206" s="115"/>
      <c r="D206" s="107" t="str">
        <f t="shared" si="20"/>
        <v/>
      </c>
      <c r="E206" s="112"/>
      <c r="F206" s="121">
        <f t="shared" si="21"/>
        <v>0</v>
      </c>
      <c r="G206" s="112"/>
      <c r="H206" s="130"/>
      <c r="I206" s="113"/>
      <c r="K206" s="132" t="e">
        <f t="shared" si="22"/>
        <v>#DIV/0!</v>
      </c>
      <c r="L206" s="133" t="e">
        <f t="shared" si="23"/>
        <v>#DIV/0!</v>
      </c>
      <c r="N206" s="125"/>
      <c r="O206" s="135" t="e">
        <f t="shared" si="24"/>
        <v>#DIV/0!</v>
      </c>
      <c r="P206" s="137" t="e">
        <f t="shared" si="25"/>
        <v>#DIV/0!</v>
      </c>
    </row>
    <row r="207" spans="1:16" x14ac:dyDescent="0.25">
      <c r="A207" s="114"/>
      <c r="B207" s="114"/>
      <c r="C207" s="115"/>
      <c r="D207" s="107" t="str">
        <f t="shared" si="20"/>
        <v/>
      </c>
      <c r="E207" s="112"/>
      <c r="F207" s="121">
        <f t="shared" si="21"/>
        <v>0</v>
      </c>
      <c r="G207" s="112"/>
      <c r="H207" s="130"/>
      <c r="I207" s="113"/>
      <c r="K207" s="132" t="e">
        <f t="shared" si="22"/>
        <v>#DIV/0!</v>
      </c>
      <c r="L207" s="133" t="e">
        <f t="shared" si="23"/>
        <v>#DIV/0!</v>
      </c>
      <c r="N207" s="125"/>
      <c r="O207" s="135" t="e">
        <f t="shared" si="24"/>
        <v>#DIV/0!</v>
      </c>
      <c r="P207" s="137" t="e">
        <f t="shared" si="25"/>
        <v>#DIV/0!</v>
      </c>
    </row>
    <row r="208" spans="1:16" x14ac:dyDescent="0.25">
      <c r="A208" s="114"/>
      <c r="B208" s="114"/>
      <c r="C208" s="115"/>
      <c r="D208" s="107" t="str">
        <f t="shared" si="20"/>
        <v/>
      </c>
      <c r="E208" s="112"/>
      <c r="F208" s="121">
        <f t="shared" si="21"/>
        <v>0</v>
      </c>
      <c r="G208" s="112"/>
      <c r="H208" s="130"/>
      <c r="I208" s="113"/>
      <c r="K208" s="132" t="e">
        <f t="shared" si="22"/>
        <v>#DIV/0!</v>
      </c>
      <c r="L208" s="133" t="e">
        <f t="shared" si="23"/>
        <v>#DIV/0!</v>
      </c>
      <c r="N208" s="125"/>
      <c r="O208" s="135" t="e">
        <f t="shared" si="24"/>
        <v>#DIV/0!</v>
      </c>
      <c r="P208" s="137" t="e">
        <f t="shared" si="25"/>
        <v>#DIV/0!</v>
      </c>
    </row>
    <row r="209" spans="1:16" x14ac:dyDescent="0.25">
      <c r="A209" s="114"/>
      <c r="B209" s="114"/>
      <c r="C209" s="115"/>
      <c r="D209" s="107" t="str">
        <f t="shared" si="20"/>
        <v/>
      </c>
      <c r="E209" s="112"/>
      <c r="F209" s="121">
        <f t="shared" si="21"/>
        <v>0</v>
      </c>
      <c r="G209" s="112"/>
      <c r="H209" s="130"/>
      <c r="I209" s="113"/>
      <c r="K209" s="132" t="e">
        <f t="shared" si="22"/>
        <v>#DIV/0!</v>
      </c>
      <c r="L209" s="133" t="e">
        <f t="shared" si="23"/>
        <v>#DIV/0!</v>
      </c>
      <c r="N209" s="125"/>
      <c r="O209" s="135" t="e">
        <f t="shared" si="24"/>
        <v>#DIV/0!</v>
      </c>
      <c r="P209" s="137" t="e">
        <f t="shared" si="25"/>
        <v>#DIV/0!</v>
      </c>
    </row>
    <row r="210" spans="1:16" x14ac:dyDescent="0.25">
      <c r="A210" s="114"/>
      <c r="B210" s="114"/>
      <c r="C210" s="115"/>
      <c r="D210" s="107" t="str">
        <f t="shared" si="20"/>
        <v/>
      </c>
      <c r="E210" s="112"/>
      <c r="F210" s="121">
        <f t="shared" si="21"/>
        <v>0</v>
      </c>
      <c r="G210" s="112"/>
      <c r="H210" s="130"/>
      <c r="I210" s="113"/>
      <c r="K210" s="132" t="e">
        <f t="shared" si="22"/>
        <v>#DIV/0!</v>
      </c>
      <c r="L210" s="133" t="e">
        <f t="shared" si="23"/>
        <v>#DIV/0!</v>
      </c>
      <c r="N210" s="125"/>
      <c r="O210" s="135" t="e">
        <f t="shared" si="24"/>
        <v>#DIV/0!</v>
      </c>
      <c r="P210" s="137" t="e">
        <f t="shared" si="25"/>
        <v>#DIV/0!</v>
      </c>
    </row>
    <row r="211" spans="1:16" x14ac:dyDescent="0.25">
      <c r="A211" s="114"/>
      <c r="B211" s="114"/>
      <c r="C211" s="115"/>
      <c r="D211" s="107" t="str">
        <f t="shared" si="20"/>
        <v/>
      </c>
      <c r="E211" s="112"/>
      <c r="F211" s="121">
        <f t="shared" si="21"/>
        <v>0</v>
      </c>
      <c r="G211" s="112"/>
      <c r="H211" s="130"/>
      <c r="I211" s="113"/>
      <c r="K211" s="132" t="e">
        <f t="shared" si="22"/>
        <v>#DIV/0!</v>
      </c>
      <c r="L211" s="133" t="e">
        <f t="shared" si="23"/>
        <v>#DIV/0!</v>
      </c>
      <c r="N211" s="125"/>
      <c r="O211" s="135" t="e">
        <f t="shared" si="24"/>
        <v>#DIV/0!</v>
      </c>
      <c r="P211" s="137" t="e">
        <f t="shared" si="25"/>
        <v>#DIV/0!</v>
      </c>
    </row>
    <row r="212" spans="1:16" x14ac:dyDescent="0.25">
      <c r="A212" s="114"/>
      <c r="B212" s="114"/>
      <c r="C212" s="115"/>
      <c r="D212" s="107" t="str">
        <f t="shared" si="20"/>
        <v/>
      </c>
      <c r="E212" s="112"/>
      <c r="F212" s="121">
        <f t="shared" si="21"/>
        <v>0</v>
      </c>
      <c r="G212" s="112"/>
      <c r="H212" s="130"/>
      <c r="I212" s="113"/>
      <c r="K212" s="132" t="e">
        <f t="shared" si="22"/>
        <v>#DIV/0!</v>
      </c>
      <c r="L212" s="133" t="e">
        <f t="shared" si="23"/>
        <v>#DIV/0!</v>
      </c>
      <c r="N212" s="125"/>
      <c r="O212" s="135" t="e">
        <f t="shared" si="24"/>
        <v>#DIV/0!</v>
      </c>
      <c r="P212" s="137" t="e">
        <f t="shared" si="25"/>
        <v>#DIV/0!</v>
      </c>
    </row>
    <row r="213" spans="1:16" x14ac:dyDescent="0.25">
      <c r="A213" s="114"/>
      <c r="B213" s="114"/>
      <c r="C213" s="115"/>
      <c r="D213" s="107" t="str">
        <f t="shared" si="20"/>
        <v/>
      </c>
      <c r="E213" s="112"/>
      <c r="F213" s="121">
        <f t="shared" si="21"/>
        <v>0</v>
      </c>
      <c r="G213" s="112"/>
      <c r="H213" s="130"/>
      <c r="I213" s="113"/>
      <c r="K213" s="132" t="e">
        <f t="shared" si="22"/>
        <v>#DIV/0!</v>
      </c>
      <c r="L213" s="133" t="e">
        <f t="shared" si="23"/>
        <v>#DIV/0!</v>
      </c>
      <c r="N213" s="125"/>
      <c r="O213" s="135" t="e">
        <f t="shared" si="24"/>
        <v>#DIV/0!</v>
      </c>
      <c r="P213" s="137" t="e">
        <f t="shared" si="25"/>
        <v>#DIV/0!</v>
      </c>
    </row>
    <row r="214" spans="1:16" x14ac:dyDescent="0.25">
      <c r="A214" s="114"/>
      <c r="B214" s="114"/>
      <c r="C214" s="115"/>
      <c r="D214" s="107" t="str">
        <f t="shared" si="20"/>
        <v/>
      </c>
      <c r="E214" s="112"/>
      <c r="F214" s="121">
        <f t="shared" si="21"/>
        <v>0</v>
      </c>
      <c r="G214" s="112"/>
      <c r="H214" s="130"/>
      <c r="I214" s="113"/>
      <c r="K214" s="132" t="e">
        <f t="shared" si="22"/>
        <v>#DIV/0!</v>
      </c>
      <c r="L214" s="133" t="e">
        <f t="shared" si="23"/>
        <v>#DIV/0!</v>
      </c>
      <c r="N214" s="125"/>
      <c r="O214" s="135" t="e">
        <f t="shared" si="24"/>
        <v>#DIV/0!</v>
      </c>
      <c r="P214" s="137" t="e">
        <f t="shared" si="25"/>
        <v>#DIV/0!</v>
      </c>
    </row>
    <row r="215" spans="1:16" x14ac:dyDescent="0.25">
      <c r="A215" s="114"/>
      <c r="B215" s="114"/>
      <c r="C215" s="115"/>
      <c r="D215" s="107" t="str">
        <f t="shared" si="20"/>
        <v/>
      </c>
      <c r="E215" s="112"/>
      <c r="F215" s="121">
        <f t="shared" si="21"/>
        <v>0</v>
      </c>
      <c r="G215" s="112"/>
      <c r="H215" s="130"/>
      <c r="I215" s="113"/>
      <c r="K215" s="132" t="e">
        <f t="shared" si="22"/>
        <v>#DIV/0!</v>
      </c>
      <c r="L215" s="133" t="e">
        <f t="shared" si="23"/>
        <v>#DIV/0!</v>
      </c>
      <c r="N215" s="125"/>
      <c r="O215" s="135" t="e">
        <f t="shared" si="24"/>
        <v>#DIV/0!</v>
      </c>
      <c r="P215" s="137" t="e">
        <f t="shared" si="25"/>
        <v>#DIV/0!</v>
      </c>
    </row>
    <row r="216" spans="1:16" x14ac:dyDescent="0.25">
      <c r="A216" s="114"/>
      <c r="B216" s="114"/>
      <c r="C216" s="115"/>
      <c r="D216" s="107" t="str">
        <f t="shared" si="20"/>
        <v/>
      </c>
      <c r="E216" s="112"/>
      <c r="F216" s="121">
        <f t="shared" si="21"/>
        <v>0</v>
      </c>
      <c r="G216" s="112"/>
      <c r="H216" s="130"/>
      <c r="I216" s="113"/>
      <c r="K216" s="132" t="e">
        <f t="shared" si="22"/>
        <v>#DIV/0!</v>
      </c>
      <c r="L216" s="133" t="e">
        <f t="shared" si="23"/>
        <v>#DIV/0!</v>
      </c>
      <c r="N216" s="125"/>
      <c r="O216" s="135" t="e">
        <f t="shared" si="24"/>
        <v>#DIV/0!</v>
      </c>
      <c r="P216" s="137" t="e">
        <f t="shared" si="25"/>
        <v>#DIV/0!</v>
      </c>
    </row>
    <row r="217" spans="1:16" x14ac:dyDescent="0.25">
      <c r="A217" s="114"/>
      <c r="B217" s="114"/>
      <c r="C217" s="115"/>
      <c r="D217" s="107" t="str">
        <f t="shared" si="20"/>
        <v/>
      </c>
      <c r="E217" s="112"/>
      <c r="F217" s="121">
        <f t="shared" si="21"/>
        <v>0</v>
      </c>
      <c r="G217" s="112"/>
      <c r="H217" s="130"/>
      <c r="I217" s="113"/>
      <c r="K217" s="132" t="e">
        <f t="shared" si="22"/>
        <v>#DIV/0!</v>
      </c>
      <c r="L217" s="133" t="e">
        <f t="shared" si="23"/>
        <v>#DIV/0!</v>
      </c>
      <c r="N217" s="125"/>
      <c r="O217" s="135" t="e">
        <f t="shared" si="24"/>
        <v>#DIV/0!</v>
      </c>
      <c r="P217" s="137" t="e">
        <f t="shared" si="25"/>
        <v>#DIV/0!</v>
      </c>
    </row>
    <row r="218" spans="1:16" x14ac:dyDescent="0.25">
      <c r="A218" s="114"/>
      <c r="B218" s="114"/>
      <c r="C218" s="115"/>
      <c r="D218" s="107" t="str">
        <f t="shared" si="20"/>
        <v/>
      </c>
      <c r="E218" s="112"/>
      <c r="F218" s="121">
        <f t="shared" si="21"/>
        <v>0</v>
      </c>
      <c r="G218" s="112"/>
      <c r="H218" s="130"/>
      <c r="I218" s="113"/>
      <c r="K218" s="132" t="e">
        <f t="shared" si="22"/>
        <v>#DIV/0!</v>
      </c>
      <c r="L218" s="133" t="e">
        <f t="shared" si="23"/>
        <v>#DIV/0!</v>
      </c>
      <c r="N218" s="125"/>
      <c r="O218" s="135" t="e">
        <f t="shared" si="24"/>
        <v>#DIV/0!</v>
      </c>
      <c r="P218" s="137" t="e">
        <f t="shared" si="25"/>
        <v>#DIV/0!</v>
      </c>
    </row>
    <row r="219" spans="1:16" x14ac:dyDescent="0.25">
      <c r="A219" s="114"/>
      <c r="B219" s="114"/>
      <c r="C219" s="115"/>
      <c r="D219" s="107" t="str">
        <f t="shared" si="20"/>
        <v/>
      </c>
      <c r="E219" s="112"/>
      <c r="F219" s="121">
        <f t="shared" si="21"/>
        <v>0</v>
      </c>
      <c r="G219" s="112"/>
      <c r="H219" s="130"/>
      <c r="I219" s="113"/>
      <c r="K219" s="132" t="e">
        <f t="shared" si="22"/>
        <v>#DIV/0!</v>
      </c>
      <c r="L219" s="133" t="e">
        <f t="shared" si="23"/>
        <v>#DIV/0!</v>
      </c>
      <c r="N219" s="125"/>
      <c r="O219" s="135" t="e">
        <f t="shared" si="24"/>
        <v>#DIV/0!</v>
      </c>
      <c r="P219" s="137" t="e">
        <f t="shared" si="25"/>
        <v>#DIV/0!</v>
      </c>
    </row>
    <row r="220" spans="1:16" x14ac:dyDescent="0.25">
      <c r="A220" s="114"/>
      <c r="B220" s="114"/>
      <c r="C220" s="115"/>
      <c r="D220" s="107" t="str">
        <f t="shared" si="20"/>
        <v/>
      </c>
      <c r="E220" s="112"/>
      <c r="F220" s="121">
        <f t="shared" si="21"/>
        <v>0</v>
      </c>
      <c r="G220" s="112"/>
      <c r="H220" s="130"/>
      <c r="I220" s="113"/>
      <c r="K220" s="132" t="e">
        <f t="shared" si="22"/>
        <v>#DIV/0!</v>
      </c>
      <c r="L220" s="133" t="e">
        <f t="shared" si="23"/>
        <v>#DIV/0!</v>
      </c>
      <c r="N220" s="125"/>
      <c r="O220" s="135" t="e">
        <f>IF(K220&lt;75%,(G220-H220*0.75)*$B$4*#REF!,0)</f>
        <v>#DIV/0!</v>
      </c>
      <c r="P220" s="137" t="e">
        <f>IF(L220&lt;75%,(G220-I220*0.75)*$B$4*#REF!,0)</f>
        <v>#DIV/0!</v>
      </c>
    </row>
    <row r="221" spans="1:16" x14ac:dyDescent="0.25">
      <c r="A221" s="114"/>
      <c r="B221" s="114"/>
      <c r="C221" s="115"/>
      <c r="D221" s="107" t="str">
        <f t="shared" si="20"/>
        <v/>
      </c>
      <c r="E221" s="112"/>
      <c r="F221" s="121">
        <f t="shared" si="21"/>
        <v>0</v>
      </c>
      <c r="G221" s="112"/>
      <c r="H221" s="130"/>
      <c r="I221" s="113"/>
      <c r="K221" s="132" t="e">
        <f t="shared" si="22"/>
        <v>#DIV/0!</v>
      </c>
      <c r="L221" s="133" t="e">
        <f t="shared" si="23"/>
        <v>#DIV/0!</v>
      </c>
      <c r="N221" s="114"/>
      <c r="O221" s="135" t="e">
        <f>IF(K221&lt;75%,(G221-H221*0.75)*$B$4*N220,0)</f>
        <v>#DIV/0!</v>
      </c>
      <c r="P221" s="137" t="e">
        <f>IF(L221&lt;75%,(G221-I221*0.75)*$B$4*N220,0)</f>
        <v>#DIV/0!</v>
      </c>
    </row>
    <row r="222" spans="1:16" x14ac:dyDescent="0.25">
      <c r="A222" s="114"/>
      <c r="B222" s="114"/>
      <c r="C222" s="115"/>
      <c r="D222" s="107" t="str">
        <f t="shared" si="20"/>
        <v/>
      </c>
      <c r="E222" s="112"/>
      <c r="F222" s="121">
        <f t="shared" si="21"/>
        <v>0</v>
      </c>
      <c r="G222" s="112"/>
      <c r="H222" s="130"/>
      <c r="I222" s="113"/>
      <c r="K222" s="132" t="e">
        <f t="shared" si="22"/>
        <v>#DIV/0!</v>
      </c>
      <c r="L222" s="133" t="e">
        <f t="shared" si="23"/>
        <v>#DIV/0!</v>
      </c>
      <c r="N222" s="125"/>
      <c r="O222" s="135" t="e">
        <f t="shared" si="24"/>
        <v>#DIV/0!</v>
      </c>
      <c r="P222" s="137" t="e">
        <f t="shared" si="25"/>
        <v>#DIV/0!</v>
      </c>
    </row>
    <row r="223" spans="1:16" x14ac:dyDescent="0.25">
      <c r="A223" s="114"/>
      <c r="B223" s="114"/>
      <c r="C223" s="115"/>
      <c r="D223" s="107" t="str">
        <f t="shared" si="20"/>
        <v/>
      </c>
      <c r="E223" s="112"/>
      <c r="F223" s="121">
        <f t="shared" si="21"/>
        <v>0</v>
      </c>
      <c r="G223" s="112"/>
      <c r="H223" s="130"/>
      <c r="I223" s="113"/>
      <c r="K223" s="132" t="e">
        <f t="shared" si="22"/>
        <v>#DIV/0!</v>
      </c>
      <c r="L223" s="133" t="e">
        <f t="shared" si="23"/>
        <v>#DIV/0!</v>
      </c>
      <c r="N223" s="125"/>
      <c r="O223" s="135" t="e">
        <f t="shared" si="24"/>
        <v>#DIV/0!</v>
      </c>
      <c r="P223" s="137" t="e">
        <f t="shared" si="25"/>
        <v>#DIV/0!</v>
      </c>
    </row>
    <row r="224" spans="1:16" x14ac:dyDescent="0.25">
      <c r="A224" s="114"/>
      <c r="B224" s="114"/>
      <c r="C224" s="115"/>
      <c r="D224" s="107" t="str">
        <f t="shared" si="20"/>
        <v/>
      </c>
      <c r="E224" s="112"/>
      <c r="F224" s="121">
        <f t="shared" si="21"/>
        <v>0</v>
      </c>
      <c r="G224" s="112"/>
      <c r="H224" s="130"/>
      <c r="I224" s="113"/>
      <c r="K224" s="132" t="e">
        <f t="shared" si="22"/>
        <v>#DIV/0!</v>
      </c>
      <c r="L224" s="133" t="e">
        <f t="shared" si="23"/>
        <v>#DIV/0!</v>
      </c>
      <c r="N224" s="125"/>
      <c r="O224" s="135" t="e">
        <f t="shared" si="24"/>
        <v>#DIV/0!</v>
      </c>
      <c r="P224" s="137" t="e">
        <f t="shared" si="25"/>
        <v>#DIV/0!</v>
      </c>
    </row>
    <row r="225" spans="1:16" x14ac:dyDescent="0.25">
      <c r="A225" s="114"/>
      <c r="B225" s="114"/>
      <c r="C225" s="115"/>
      <c r="D225" s="107" t="str">
        <f t="shared" si="20"/>
        <v/>
      </c>
      <c r="E225" s="112"/>
      <c r="F225" s="121">
        <f t="shared" si="21"/>
        <v>0</v>
      </c>
      <c r="G225" s="112"/>
      <c r="H225" s="130"/>
      <c r="I225" s="113"/>
      <c r="K225" s="132" t="e">
        <f t="shared" si="22"/>
        <v>#DIV/0!</v>
      </c>
      <c r="L225" s="133" t="e">
        <f t="shared" si="23"/>
        <v>#DIV/0!</v>
      </c>
      <c r="N225" s="125"/>
      <c r="O225" s="135" t="e">
        <f t="shared" si="24"/>
        <v>#DIV/0!</v>
      </c>
      <c r="P225" s="137" t="e">
        <f t="shared" si="25"/>
        <v>#DIV/0!</v>
      </c>
    </row>
    <row r="226" spans="1:16" x14ac:dyDescent="0.25">
      <c r="A226" s="114"/>
      <c r="B226" s="114"/>
      <c r="C226" s="115"/>
      <c r="D226" s="107" t="str">
        <f t="shared" si="20"/>
        <v/>
      </c>
      <c r="E226" s="112"/>
      <c r="F226" s="121">
        <f t="shared" si="21"/>
        <v>0</v>
      </c>
      <c r="G226" s="112"/>
      <c r="H226" s="130"/>
      <c r="I226" s="113"/>
      <c r="K226" s="132" t="e">
        <f t="shared" si="22"/>
        <v>#DIV/0!</v>
      </c>
      <c r="L226" s="133" t="e">
        <f t="shared" si="23"/>
        <v>#DIV/0!</v>
      </c>
      <c r="N226" s="125"/>
      <c r="O226" s="135" t="e">
        <f t="shared" si="24"/>
        <v>#DIV/0!</v>
      </c>
      <c r="P226" s="137" t="e">
        <f t="shared" si="25"/>
        <v>#DIV/0!</v>
      </c>
    </row>
    <row r="227" spans="1:16" x14ac:dyDescent="0.25">
      <c r="A227" s="114"/>
      <c r="B227" s="114"/>
      <c r="C227" s="115"/>
      <c r="D227" s="107" t="str">
        <f t="shared" si="20"/>
        <v/>
      </c>
      <c r="E227" s="112"/>
      <c r="F227" s="121">
        <f t="shared" si="21"/>
        <v>0</v>
      </c>
      <c r="G227" s="112"/>
      <c r="H227" s="130"/>
      <c r="I227" s="113"/>
      <c r="K227" s="132" t="e">
        <f t="shared" si="22"/>
        <v>#DIV/0!</v>
      </c>
      <c r="L227" s="133" t="e">
        <f t="shared" si="23"/>
        <v>#DIV/0!</v>
      </c>
      <c r="N227" s="125"/>
      <c r="O227" s="135" t="e">
        <f t="shared" si="24"/>
        <v>#DIV/0!</v>
      </c>
      <c r="P227" s="137" t="e">
        <f t="shared" si="25"/>
        <v>#DIV/0!</v>
      </c>
    </row>
    <row r="228" spans="1:16" x14ac:dyDescent="0.25">
      <c r="A228" s="114"/>
      <c r="B228" s="114"/>
      <c r="C228" s="115"/>
      <c r="D228" s="107" t="str">
        <f t="shared" si="20"/>
        <v/>
      </c>
      <c r="E228" s="112"/>
      <c r="F228" s="121">
        <f t="shared" si="21"/>
        <v>0</v>
      </c>
      <c r="G228" s="112"/>
      <c r="H228" s="130"/>
      <c r="I228" s="113"/>
      <c r="K228" s="132" t="e">
        <f t="shared" si="22"/>
        <v>#DIV/0!</v>
      </c>
      <c r="L228" s="133" t="e">
        <f t="shared" si="23"/>
        <v>#DIV/0!</v>
      </c>
      <c r="N228" s="125"/>
      <c r="O228" s="135" t="e">
        <f t="shared" si="24"/>
        <v>#DIV/0!</v>
      </c>
      <c r="P228" s="137" t="e">
        <f t="shared" si="25"/>
        <v>#DIV/0!</v>
      </c>
    </row>
    <row r="229" spans="1:16" x14ac:dyDescent="0.25">
      <c r="A229" s="114"/>
      <c r="B229" s="114"/>
      <c r="C229" s="115"/>
      <c r="D229" s="107" t="str">
        <f t="shared" si="20"/>
        <v/>
      </c>
      <c r="E229" s="112"/>
      <c r="F229" s="121">
        <f t="shared" si="21"/>
        <v>0</v>
      </c>
      <c r="G229" s="112"/>
      <c r="H229" s="130"/>
      <c r="I229" s="113"/>
      <c r="K229" s="132" t="e">
        <f t="shared" si="22"/>
        <v>#DIV/0!</v>
      </c>
      <c r="L229" s="133" t="e">
        <f t="shared" si="23"/>
        <v>#DIV/0!</v>
      </c>
      <c r="N229" s="125"/>
      <c r="O229" s="135" t="e">
        <f t="shared" si="24"/>
        <v>#DIV/0!</v>
      </c>
      <c r="P229" s="137" t="e">
        <f t="shared" si="25"/>
        <v>#DIV/0!</v>
      </c>
    </row>
    <row r="230" spans="1:16" x14ac:dyDescent="0.25">
      <c r="A230" s="114"/>
      <c r="B230" s="114"/>
      <c r="C230" s="115"/>
      <c r="D230" s="107" t="str">
        <f t="shared" si="20"/>
        <v/>
      </c>
      <c r="E230" s="112"/>
      <c r="F230" s="121">
        <f t="shared" si="21"/>
        <v>0</v>
      </c>
      <c r="G230" s="112"/>
      <c r="H230" s="130"/>
      <c r="I230" s="113"/>
      <c r="K230" s="132" t="e">
        <f t="shared" si="22"/>
        <v>#DIV/0!</v>
      </c>
      <c r="L230" s="133" t="e">
        <f t="shared" si="23"/>
        <v>#DIV/0!</v>
      </c>
      <c r="N230" s="125"/>
      <c r="O230" s="135" t="e">
        <f t="shared" si="24"/>
        <v>#DIV/0!</v>
      </c>
      <c r="P230" s="137" t="e">
        <f t="shared" si="25"/>
        <v>#DIV/0!</v>
      </c>
    </row>
    <row r="231" spans="1:16" x14ac:dyDescent="0.25">
      <c r="A231" s="114"/>
      <c r="B231" s="114"/>
      <c r="C231" s="115"/>
      <c r="D231" s="107" t="str">
        <f t="shared" si="20"/>
        <v/>
      </c>
      <c r="E231" s="112"/>
      <c r="F231" s="121">
        <f t="shared" si="21"/>
        <v>0</v>
      </c>
      <c r="G231" s="112"/>
      <c r="H231" s="130"/>
      <c r="I231" s="113"/>
      <c r="K231" s="132" t="e">
        <f t="shared" si="22"/>
        <v>#DIV/0!</v>
      </c>
      <c r="L231" s="133" t="e">
        <f t="shared" si="23"/>
        <v>#DIV/0!</v>
      </c>
      <c r="N231" s="125"/>
      <c r="O231" s="135" t="e">
        <f t="shared" si="24"/>
        <v>#DIV/0!</v>
      </c>
      <c r="P231" s="137" t="e">
        <f t="shared" si="25"/>
        <v>#DIV/0!</v>
      </c>
    </row>
    <row r="232" spans="1:16" x14ac:dyDescent="0.25">
      <c r="A232" s="114"/>
      <c r="B232" s="114"/>
      <c r="C232" s="115"/>
      <c r="D232" s="107" t="str">
        <f t="shared" si="20"/>
        <v/>
      </c>
      <c r="E232" s="112"/>
      <c r="F232" s="121">
        <f t="shared" si="21"/>
        <v>0</v>
      </c>
      <c r="G232" s="112"/>
      <c r="H232" s="130"/>
      <c r="I232" s="113"/>
      <c r="K232" s="132" t="e">
        <f t="shared" si="22"/>
        <v>#DIV/0!</v>
      </c>
      <c r="L232" s="133" t="e">
        <f t="shared" si="23"/>
        <v>#DIV/0!</v>
      </c>
      <c r="N232" s="125"/>
      <c r="O232" s="135" t="e">
        <f t="shared" si="24"/>
        <v>#DIV/0!</v>
      </c>
      <c r="P232" s="137" t="e">
        <f t="shared" si="25"/>
        <v>#DIV/0!</v>
      </c>
    </row>
    <row r="233" spans="1:16" x14ac:dyDescent="0.25">
      <c r="A233" s="114"/>
      <c r="B233" s="114"/>
      <c r="C233" s="115"/>
      <c r="D233" s="107" t="str">
        <f t="shared" si="20"/>
        <v/>
      </c>
      <c r="E233" s="112"/>
      <c r="F233" s="121">
        <f t="shared" si="21"/>
        <v>0</v>
      </c>
      <c r="G233" s="112"/>
      <c r="H233" s="130"/>
      <c r="I233" s="113"/>
      <c r="K233" s="132" t="e">
        <f t="shared" si="22"/>
        <v>#DIV/0!</v>
      </c>
      <c r="L233" s="133" t="e">
        <f t="shared" si="23"/>
        <v>#DIV/0!</v>
      </c>
      <c r="N233" s="125"/>
      <c r="O233" s="135" t="e">
        <f t="shared" si="24"/>
        <v>#DIV/0!</v>
      </c>
      <c r="P233" s="137" t="e">
        <f t="shared" si="25"/>
        <v>#DIV/0!</v>
      </c>
    </row>
    <row r="234" spans="1:16" x14ac:dyDescent="0.25">
      <c r="A234" s="114"/>
      <c r="B234" s="114"/>
      <c r="C234" s="115"/>
      <c r="D234" s="107" t="str">
        <f t="shared" si="20"/>
        <v/>
      </c>
      <c r="E234" s="112"/>
      <c r="F234" s="121">
        <f t="shared" si="21"/>
        <v>0</v>
      </c>
      <c r="G234" s="112"/>
      <c r="H234" s="130"/>
      <c r="I234" s="113"/>
      <c r="K234" s="132" t="e">
        <f t="shared" si="22"/>
        <v>#DIV/0!</v>
      </c>
      <c r="L234" s="133" t="e">
        <f t="shared" si="23"/>
        <v>#DIV/0!</v>
      </c>
      <c r="N234" s="125"/>
      <c r="O234" s="135" t="e">
        <f t="shared" si="24"/>
        <v>#DIV/0!</v>
      </c>
      <c r="P234" s="137" t="e">
        <f t="shared" si="25"/>
        <v>#DIV/0!</v>
      </c>
    </row>
    <row r="235" spans="1:16" x14ac:dyDescent="0.25">
      <c r="A235" s="116"/>
      <c r="B235" s="116"/>
      <c r="C235" s="117"/>
      <c r="D235" s="109" t="str">
        <f t="shared" si="20"/>
        <v/>
      </c>
      <c r="E235" s="118"/>
      <c r="F235" s="122">
        <f t="shared" si="21"/>
        <v>0</v>
      </c>
      <c r="G235" s="118"/>
      <c r="H235" s="131"/>
      <c r="I235" s="119"/>
      <c r="K235" s="145" t="e">
        <f t="shared" si="22"/>
        <v>#DIV/0!</v>
      </c>
      <c r="L235" s="134" t="e">
        <f t="shared" si="23"/>
        <v>#DIV/0!</v>
      </c>
      <c r="N235" s="126"/>
      <c r="O235" s="136" t="e">
        <f t="shared" si="24"/>
        <v>#DIV/0!</v>
      </c>
      <c r="P235" s="138" t="e">
        <f t="shared" si="25"/>
        <v>#DIV/0!</v>
      </c>
    </row>
    <row r="236" spans="1:16" x14ac:dyDescent="0.25">
      <c r="O236" s="124">
        <f>SUMIF(O8:O235,"&lt;&gt;#DIV/0!")</f>
        <v>0</v>
      </c>
      <c r="P236" s="124">
        <f>SUMIF(P8:P235,"&lt;&gt;#DIV/0!")</f>
        <v>0</v>
      </c>
    </row>
  </sheetData>
  <sheetProtection selectLockedCells="1"/>
  <mergeCells count="14">
    <mergeCell ref="L6:L7"/>
    <mergeCell ref="P6:P7"/>
    <mergeCell ref="O6:O7"/>
    <mergeCell ref="N6:N7"/>
    <mergeCell ref="G6:G7"/>
    <mergeCell ref="H6:H7"/>
    <mergeCell ref="I6:I7"/>
    <mergeCell ref="K6:K7"/>
    <mergeCell ref="A2:I2"/>
    <mergeCell ref="A1:I1"/>
    <mergeCell ref="A6:A7"/>
    <mergeCell ref="B6:B7"/>
    <mergeCell ref="C6:C7"/>
    <mergeCell ref="D6:D7"/>
  </mergeCells>
  <conditionalFormatting sqref="K8:K235">
    <cfRule type="cellIs" dxfId="7" priority="4" operator="lessThan">
      <formula>0.75</formula>
    </cfRule>
  </conditionalFormatting>
  <conditionalFormatting sqref="K8:L235">
    <cfRule type="cellIs" dxfId="6" priority="2" operator="equal">
      <formula>0</formula>
    </cfRule>
    <cfRule type="cellIs" dxfId="5" priority="3" operator="lessThan">
      <formula>0.75</formula>
    </cfRule>
  </conditionalFormatting>
  <conditionalFormatting sqref="G8:I235">
    <cfRule type="cellIs" dxfId="4" priority="1" operator="greaterThan">
      <formula>48.08</formula>
    </cfRule>
  </conditionalFormatting>
  <dataValidations count="2">
    <dataValidation type="list" allowBlank="1" showInputMessage="1" showErrorMessage="1" sqref="C8:C235">
      <formula1>"Full Time, Part Time"</formula1>
    </dataValidation>
    <dataValidation type="list" allowBlank="1" showInputMessage="1" showErrorMessage="1" sqref="B4">
      <formula1>"8, 24"</formula1>
    </dataValidation>
  </dataValidations>
  <pageMargins left="0.7" right="0.7" top="0.75" bottom="0.75" header="0.3" footer="0.3"/>
  <pageSetup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120" zoomScaleNormal="120" workbookViewId="0">
      <selection activeCell="P13" sqref="P13"/>
    </sheetView>
  </sheetViews>
  <sheetFormatPr defaultRowHeight="15" x14ac:dyDescent="0.25"/>
  <cols>
    <col min="1" max="1" width="17" style="1" bestFit="1" customWidth="1"/>
    <col min="2" max="2" width="11.28515625" style="1" bestFit="1" customWidth="1"/>
    <col min="3" max="7" width="10.42578125" style="1" bestFit="1" customWidth="1"/>
    <col min="8" max="8" width="10.85546875" style="1" bestFit="1" customWidth="1"/>
    <col min="9" max="11" width="11.5703125" style="1" bestFit="1" customWidth="1"/>
    <col min="12" max="12" width="10.85546875" style="1" bestFit="1" customWidth="1"/>
    <col min="13" max="13" width="10.7109375" style="1" bestFit="1" customWidth="1"/>
    <col min="14" max="15" width="9.7109375" style="1" bestFit="1" customWidth="1"/>
    <col min="16" max="16384" width="9.140625" style="1"/>
  </cols>
  <sheetData>
    <row r="1" spans="1:14" x14ac:dyDescent="0.25">
      <c r="A1" s="216" t="s">
        <v>98</v>
      </c>
      <c r="B1" s="216"/>
      <c r="C1" s="216"/>
      <c r="D1" s="218">
        <v>43931</v>
      </c>
      <c r="E1" s="218"/>
      <c r="F1" s="218"/>
      <c r="G1" s="218"/>
      <c r="H1" s="218"/>
      <c r="K1" s="210" t="s">
        <v>130</v>
      </c>
      <c r="L1" s="211"/>
      <c r="M1" s="212"/>
    </row>
    <row r="2" spans="1:14" x14ac:dyDescent="0.25">
      <c r="A2" s="222" t="s">
        <v>124</v>
      </c>
      <c r="B2" s="222"/>
      <c r="C2" s="222"/>
      <c r="D2" s="223" t="str">
        <f>IF(Wages!B4=8, "8 Weeks", "24 Weeks")</f>
        <v>24 Weeks</v>
      </c>
      <c r="E2" s="223"/>
      <c r="F2" s="223"/>
      <c r="G2" s="223"/>
      <c r="H2" s="223"/>
      <c r="K2" s="213">
        <f>IF(D2="8 Weeks",G3+304,IF(D2="24 Weeks",G3+304))</f>
        <v>44402</v>
      </c>
      <c r="L2" s="214"/>
      <c r="M2" s="215"/>
    </row>
    <row r="3" spans="1:14" x14ac:dyDescent="0.25">
      <c r="A3" s="217" t="s">
        <v>99</v>
      </c>
      <c r="B3" s="217"/>
      <c r="C3" s="217"/>
      <c r="D3" s="220">
        <f>D1</f>
        <v>43931</v>
      </c>
      <c r="E3" s="221"/>
      <c r="F3" s="104" t="s">
        <v>100</v>
      </c>
      <c r="G3" s="219">
        <f>IF(D2="8 Weeks",D3+55,IF(D2="24 Weeks",D3+167))</f>
        <v>44098</v>
      </c>
      <c r="H3" s="220"/>
      <c r="N3" s="90"/>
    </row>
    <row r="5" spans="1:14" x14ac:dyDescent="0.25">
      <c r="A5" s="127" t="s">
        <v>101</v>
      </c>
      <c r="B5" s="128" t="s">
        <v>119</v>
      </c>
      <c r="C5" s="128" t="s">
        <v>102</v>
      </c>
      <c r="D5" s="128" t="s">
        <v>103</v>
      </c>
      <c r="E5" s="128" t="s">
        <v>104</v>
      </c>
      <c r="F5" s="128" t="s">
        <v>106</v>
      </c>
      <c r="G5" s="128" t="s">
        <v>125</v>
      </c>
      <c r="H5" s="128" t="s">
        <v>126</v>
      </c>
      <c r="I5" s="128" t="s">
        <v>127</v>
      </c>
      <c r="J5" s="128" t="s">
        <v>128</v>
      </c>
      <c r="K5" s="128" t="s">
        <v>129</v>
      </c>
      <c r="L5" s="128"/>
      <c r="M5" s="129"/>
    </row>
    <row r="6" spans="1:14" x14ac:dyDescent="0.25">
      <c r="A6" s="85" t="s">
        <v>105</v>
      </c>
      <c r="B6" s="86">
        <v>1</v>
      </c>
      <c r="C6" s="86">
        <v>1</v>
      </c>
      <c r="D6" s="86">
        <v>1</v>
      </c>
      <c r="E6" s="86">
        <f>IF(E22&gt;30,100%,(E22/30))</f>
        <v>1</v>
      </c>
      <c r="F6" s="86">
        <f>IF(F22&gt;31,100%,(F22/31))</f>
        <v>1</v>
      </c>
      <c r="G6" s="86">
        <f>IF(G22&gt;31,100%,(G22/31))</f>
        <v>1</v>
      </c>
      <c r="H6" s="86">
        <f>IF(H22&gt;31,100%,(H22/30))</f>
        <v>0.8</v>
      </c>
      <c r="I6" s="86">
        <f>IF(I22&gt;31,100%,(I22/31))</f>
        <v>0</v>
      </c>
      <c r="J6" s="86">
        <f>IF(J22&gt;31,100%,(J22/30))</f>
        <v>0</v>
      </c>
      <c r="K6" s="86">
        <f>IF(K22&gt;31,100%,(K22/31))</f>
        <v>0</v>
      </c>
      <c r="L6" s="86"/>
      <c r="M6" s="97" t="s">
        <v>49</v>
      </c>
    </row>
    <row r="7" spans="1:14" x14ac:dyDescent="0.25">
      <c r="A7" s="91" t="s">
        <v>25</v>
      </c>
      <c r="B7" s="96">
        <v>5000</v>
      </c>
      <c r="C7" s="98">
        <v>5000</v>
      </c>
      <c r="D7" s="98">
        <v>5000</v>
      </c>
      <c r="E7" s="98">
        <v>5000</v>
      </c>
      <c r="F7" s="98">
        <v>5000</v>
      </c>
      <c r="G7" s="98">
        <v>5000</v>
      </c>
      <c r="H7" s="98">
        <v>5000</v>
      </c>
      <c r="I7" s="92"/>
      <c r="J7" s="92"/>
      <c r="M7" s="87">
        <f>(B7*$B$6)+(C7*$C$6)+(D7*$D$6)+(E7*$E$6)+(F7*$F$6)+(G7*$G$6)+(H7*$H$6)+(I7*$I$6)+(J7+$J$6)+(K7*$K$6)</f>
        <v>34000</v>
      </c>
    </row>
    <row r="8" spans="1:14" x14ac:dyDescent="0.25">
      <c r="A8" s="93" t="s">
        <v>107</v>
      </c>
      <c r="B8" s="96"/>
      <c r="C8" s="92"/>
      <c r="D8" s="92"/>
      <c r="E8" s="92"/>
      <c r="F8" s="92"/>
      <c r="G8" s="92"/>
      <c r="H8" s="92"/>
      <c r="I8" s="92"/>
      <c r="J8" s="92"/>
      <c r="M8" s="87">
        <f t="shared" ref="M8:M14" si="0">(B8*$B$6)+(C8*$C$6)+(D8*$D$6)+(E8*$E$6)+(F8*$F$6)+(G8*$G$6)+(H8*$H$6)+(I8*$I$6)+(J8+$J$6)+(K8*$K$6)</f>
        <v>0</v>
      </c>
    </row>
    <row r="9" spans="1:14" x14ac:dyDescent="0.25">
      <c r="A9" s="93" t="s">
        <v>108</v>
      </c>
      <c r="B9" s="96">
        <v>100</v>
      </c>
      <c r="C9" s="92">
        <v>100</v>
      </c>
      <c r="D9" s="92">
        <v>100</v>
      </c>
      <c r="E9" s="92">
        <v>100</v>
      </c>
      <c r="F9" s="92">
        <v>100</v>
      </c>
      <c r="G9" s="92">
        <v>100</v>
      </c>
      <c r="H9" s="92">
        <v>100</v>
      </c>
      <c r="I9" s="92"/>
      <c r="J9" s="92"/>
      <c r="M9" s="87">
        <f t="shared" si="0"/>
        <v>680</v>
      </c>
    </row>
    <row r="10" spans="1:14" x14ac:dyDescent="0.25">
      <c r="A10" s="93" t="s">
        <v>109</v>
      </c>
      <c r="B10" s="96">
        <v>500</v>
      </c>
      <c r="C10" s="92">
        <v>500</v>
      </c>
      <c r="D10" s="92">
        <v>500</v>
      </c>
      <c r="E10" s="92">
        <v>500</v>
      </c>
      <c r="F10" s="92">
        <v>500</v>
      </c>
      <c r="G10" s="92">
        <v>500</v>
      </c>
      <c r="H10" s="92">
        <v>500</v>
      </c>
      <c r="I10" s="92"/>
      <c r="J10" s="92"/>
      <c r="M10" s="87">
        <f t="shared" si="0"/>
        <v>3400</v>
      </c>
    </row>
    <row r="11" spans="1:14" x14ac:dyDescent="0.25">
      <c r="A11" s="93" t="s">
        <v>110</v>
      </c>
      <c r="B11" s="96">
        <v>100</v>
      </c>
      <c r="C11" s="92">
        <v>100</v>
      </c>
      <c r="D11" s="92">
        <v>100</v>
      </c>
      <c r="E11" s="92">
        <v>100</v>
      </c>
      <c r="F11" s="92">
        <v>100</v>
      </c>
      <c r="G11" s="92">
        <v>100</v>
      </c>
      <c r="H11" s="92">
        <v>100</v>
      </c>
      <c r="I11" s="92"/>
      <c r="J11" s="92"/>
      <c r="M11" s="87">
        <f t="shared" si="0"/>
        <v>680</v>
      </c>
    </row>
    <row r="12" spans="1:14" x14ac:dyDescent="0.25">
      <c r="A12" s="93" t="s">
        <v>111</v>
      </c>
      <c r="B12" s="96">
        <v>100</v>
      </c>
      <c r="C12" s="92">
        <v>100</v>
      </c>
      <c r="D12" s="92">
        <v>100</v>
      </c>
      <c r="E12" s="92">
        <v>100</v>
      </c>
      <c r="F12" s="92">
        <v>100</v>
      </c>
      <c r="G12" s="92">
        <v>100</v>
      </c>
      <c r="H12" s="92">
        <v>100</v>
      </c>
      <c r="I12" s="92"/>
      <c r="J12" s="92"/>
      <c r="M12" s="87">
        <f t="shared" si="0"/>
        <v>680</v>
      </c>
    </row>
    <row r="13" spans="1:14" x14ac:dyDescent="0.25">
      <c r="A13" s="93" t="s">
        <v>112</v>
      </c>
      <c r="B13" s="96">
        <v>4100</v>
      </c>
      <c r="C13" s="92">
        <v>4100</v>
      </c>
      <c r="D13" s="92">
        <v>4100</v>
      </c>
      <c r="E13" s="92">
        <v>4100</v>
      </c>
      <c r="F13" s="92">
        <v>4100</v>
      </c>
      <c r="G13" s="92">
        <v>4100</v>
      </c>
      <c r="H13" s="92">
        <v>4100</v>
      </c>
      <c r="I13" s="92"/>
      <c r="J13" s="92"/>
      <c r="M13" s="87">
        <f>(B13*$B$6)+(C13*$C$6)+(D13*$D$6)+(E13*$E$6)+(F13*$F$6)+(G13*$G$6)+(H13*$H$6)+(I13*$I$6)+(J13+$J$6)+(K13*$K$6)</f>
        <v>27880</v>
      </c>
    </row>
    <row r="14" spans="1:14" x14ac:dyDescent="0.25">
      <c r="A14" s="94" t="s">
        <v>96</v>
      </c>
      <c r="B14" s="99">
        <v>2500</v>
      </c>
      <c r="C14" s="99">
        <v>2500</v>
      </c>
      <c r="D14" s="99">
        <v>2500</v>
      </c>
      <c r="E14" s="99">
        <v>2500</v>
      </c>
      <c r="F14" s="99">
        <v>2500</v>
      </c>
      <c r="G14" s="99">
        <v>2500</v>
      </c>
      <c r="H14" s="99">
        <v>2500</v>
      </c>
      <c r="I14" s="99"/>
      <c r="J14" s="99"/>
      <c r="K14" s="95"/>
      <c r="L14" s="95"/>
      <c r="M14" s="88">
        <f t="shared" si="0"/>
        <v>17000</v>
      </c>
    </row>
    <row r="15" spans="1:14" x14ac:dyDescent="0.25">
      <c r="A15" s="84" t="s">
        <v>49</v>
      </c>
      <c r="B15" s="89">
        <f>SUM(B7:B14)</f>
        <v>12400</v>
      </c>
      <c r="C15" s="89">
        <f>SUM(C7:C14)</f>
        <v>12400</v>
      </c>
      <c r="D15" s="89">
        <f t="shared" ref="D15:J15" si="1">SUM(D7:D14)</f>
        <v>12400</v>
      </c>
      <c r="E15" s="89">
        <f t="shared" si="1"/>
        <v>12400</v>
      </c>
      <c r="F15" s="89">
        <f t="shared" si="1"/>
        <v>12400</v>
      </c>
      <c r="G15" s="89">
        <f t="shared" si="1"/>
        <v>12400</v>
      </c>
      <c r="H15" s="89">
        <f t="shared" si="1"/>
        <v>12400</v>
      </c>
      <c r="I15" s="89">
        <f t="shared" si="1"/>
        <v>0</v>
      </c>
      <c r="J15" s="89">
        <f t="shared" si="1"/>
        <v>0</v>
      </c>
      <c r="K15" s="89">
        <f>SUM(K7:K14)</f>
        <v>0</v>
      </c>
      <c r="L15" s="123"/>
      <c r="M15" s="89">
        <f>SUM(M7:M14)</f>
        <v>84320</v>
      </c>
    </row>
    <row r="16" spans="1:14" x14ac:dyDescent="0.25">
      <c r="A16" s="2"/>
    </row>
    <row r="20" spans="1:11" x14ac:dyDescent="0.25">
      <c r="A20" s="204" t="s">
        <v>115</v>
      </c>
      <c r="B20" s="205"/>
      <c r="C20" s="78">
        <v>43922</v>
      </c>
      <c r="D20" s="78">
        <v>43952</v>
      </c>
      <c r="E20" s="78">
        <v>43983</v>
      </c>
      <c r="F20" s="78">
        <v>44013</v>
      </c>
      <c r="G20" s="78">
        <v>44044</v>
      </c>
      <c r="H20" s="78">
        <v>44075</v>
      </c>
      <c r="I20" s="78">
        <v>44105</v>
      </c>
      <c r="J20" s="78">
        <v>44136</v>
      </c>
      <c r="K20" s="79">
        <v>44166</v>
      </c>
    </row>
    <row r="21" spans="1:11" x14ac:dyDescent="0.25">
      <c r="A21" s="206" t="s">
        <v>116</v>
      </c>
      <c r="B21" s="207"/>
      <c r="C21" s="80">
        <v>43951</v>
      </c>
      <c r="D21" s="80">
        <v>43982</v>
      </c>
      <c r="E21" s="80">
        <v>44012</v>
      </c>
      <c r="F21" s="80">
        <v>44043</v>
      </c>
      <c r="G21" s="80">
        <v>44074</v>
      </c>
      <c r="H21" s="80">
        <v>44104</v>
      </c>
      <c r="I21" s="80">
        <v>44135</v>
      </c>
      <c r="J21" s="80">
        <v>44165</v>
      </c>
      <c r="K21" s="81">
        <v>44196</v>
      </c>
    </row>
    <row r="22" spans="1:11" x14ac:dyDescent="0.25">
      <c r="A22" s="208" t="s">
        <v>114</v>
      </c>
      <c r="B22" s="209"/>
      <c r="C22" s="143">
        <f>IF(D3&lt;D20, _xlfn.DAYS(D20,D3),0)</f>
        <v>21</v>
      </c>
      <c r="D22" s="82">
        <f>IF(G3&gt;D21,_xlfn.DAYS(E20,D3)-C22,G3-C21)</f>
        <v>31</v>
      </c>
      <c r="E22" s="82">
        <f>IF($G$3&gt;E21,_xlfn.DAYS(F20,$D$3)-D22-C22,IF(AND($G$3&lt;E21,$G$3&lt;E20),0,_xlfn.DAYS($G$3,D21)))</f>
        <v>30</v>
      </c>
      <c r="F22" s="82">
        <f>IF($G$3&gt;F21,_xlfn.DAYS(G20,$D$3)-E22-D22-C22,IF(AND($G$3&lt;F21,$G$3&lt;F20),0,_xlfn.DAYS($G$3,E21)))</f>
        <v>31</v>
      </c>
      <c r="G22" s="82">
        <f>IF($G$3&gt;G21,_xlfn.DAYS(H20,$D$3)-F22-E22-D22-C22,IF(AND($G$3&lt;G21,$G$3&lt;G20),0,_xlfn.DAYS($G$3,F21)))</f>
        <v>31</v>
      </c>
      <c r="H22" s="82">
        <f>IF($G$3&gt;H21,_xlfn.DAYS(I20,$D$3)-G22-F22-D22-E22-C22,IF(AND($G$3&lt;H21,$G$3&lt;H20),0,_xlfn.DAYS($G$3,G21)))</f>
        <v>24</v>
      </c>
      <c r="I22" s="82">
        <f>IF($G$3&gt;I21,_xlfn.DAYS(J20,$D$3)-H22-G22-D22-E22-F22-C22,IF(AND($G$3&lt;I21,$G$3&lt;I20),0,_xlfn.DAYS($G$3,H21)))</f>
        <v>0</v>
      </c>
      <c r="J22" s="82">
        <f>IF($G$3&gt;J21,_xlfn.DAYS(K20,$D$3)-I22-H22-G22-F22-E22-D22-C22,IF(AND($G$3&lt;J21,$G$3&lt;J20),0,_xlfn.DAYS($G$3,I21)))</f>
        <v>0</v>
      </c>
      <c r="K22" s="83">
        <f>IF($G$3&gt;K21,_xlfn.DAYS(K21,$D$3)-J22-I22-H22-G22-F22-E22-D22-C22,IF(AND($G$3&lt;K21,$G$3&lt;K20),0,_xlfn.DAYS($G$3,J21)))</f>
        <v>0</v>
      </c>
    </row>
  </sheetData>
  <sheetProtection selectLockedCells="1"/>
  <mergeCells count="12">
    <mergeCell ref="A20:B20"/>
    <mergeCell ref="A21:B21"/>
    <mergeCell ref="A22:B22"/>
    <mergeCell ref="K1:M1"/>
    <mergeCell ref="K2:M2"/>
    <mergeCell ref="A1:C1"/>
    <mergeCell ref="A3:C3"/>
    <mergeCell ref="D1:H1"/>
    <mergeCell ref="G3:H3"/>
    <mergeCell ref="D3:E3"/>
    <mergeCell ref="A2:C2"/>
    <mergeCell ref="D2:H2"/>
  </mergeCells>
  <conditionalFormatting sqref="K2">
    <cfRule type="cellIs" dxfId="3" priority="1" operator="lessThan">
      <formula>NOW()</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34" zoomScale="130" zoomScaleNormal="130" workbookViewId="0">
      <selection activeCell="D35" sqref="D35"/>
    </sheetView>
  </sheetViews>
  <sheetFormatPr defaultColWidth="8.85546875" defaultRowHeight="12.75" x14ac:dyDescent="0.2"/>
  <cols>
    <col min="1" max="1" width="77.28515625" style="3" bestFit="1" customWidth="1"/>
    <col min="2" max="2" width="6.5703125" style="3" customWidth="1"/>
    <col min="3" max="3" width="14.140625" style="3" customWidth="1"/>
    <col min="4" max="4" width="13.42578125" style="3" customWidth="1"/>
    <col min="5" max="5" width="10" style="3" bestFit="1" customWidth="1"/>
    <col min="6" max="6" width="8.85546875" style="3"/>
    <col min="7" max="7" width="22.85546875" style="3" bestFit="1" customWidth="1"/>
    <col min="8" max="8" width="20.42578125" style="3" bestFit="1" customWidth="1"/>
    <col min="9" max="16384" width="8.85546875" style="3"/>
  </cols>
  <sheetData>
    <row r="1" spans="1:4" ht="46.15" customHeight="1" x14ac:dyDescent="0.2">
      <c r="A1" s="230"/>
      <c r="B1" s="231"/>
      <c r="C1" s="231"/>
      <c r="D1" s="232"/>
    </row>
    <row r="2" spans="1:4" ht="15.75" x14ac:dyDescent="0.25">
      <c r="A2" s="4" t="s">
        <v>0</v>
      </c>
      <c r="B2" s="233">
        <f>Spread!B1</f>
        <v>0</v>
      </c>
      <c r="C2" s="233"/>
      <c r="D2" s="233"/>
    </row>
    <row r="3" spans="1:4" x14ac:dyDescent="0.2">
      <c r="A3" s="5" t="s">
        <v>47</v>
      </c>
      <c r="B3" s="237"/>
      <c r="C3" s="237"/>
      <c r="D3" s="237"/>
    </row>
    <row r="4" spans="1:4" s="6" customFormat="1" ht="25.35" customHeight="1" x14ac:dyDescent="0.25">
      <c r="A4" s="234" t="s">
        <v>1</v>
      </c>
      <c r="B4" s="235"/>
      <c r="C4" s="235"/>
      <c r="D4" s="236"/>
    </row>
    <row r="5" spans="1:4" ht="25.5" customHeight="1" x14ac:dyDescent="0.2">
      <c r="A5" s="7"/>
      <c r="B5" s="8"/>
      <c r="C5" s="9" t="s">
        <v>2</v>
      </c>
      <c r="D5" s="10" t="s">
        <v>3</v>
      </c>
    </row>
    <row r="6" spans="1:4" x14ac:dyDescent="0.2">
      <c r="A6" s="11" t="s">
        <v>4</v>
      </c>
      <c r="B6" s="8"/>
      <c r="C6" s="8"/>
      <c r="D6" s="12"/>
    </row>
    <row r="7" spans="1:4" x14ac:dyDescent="0.2">
      <c r="A7" s="7" t="s">
        <v>5</v>
      </c>
      <c r="B7" s="8"/>
      <c r="C7" s="8"/>
      <c r="D7" s="12"/>
    </row>
    <row r="8" spans="1:4" x14ac:dyDescent="0.2">
      <c r="A8" s="7" t="s">
        <v>6</v>
      </c>
      <c r="B8" s="8"/>
      <c r="C8" s="13"/>
      <c r="D8" s="14"/>
    </row>
    <row r="9" spans="1:4" x14ac:dyDescent="0.2">
      <c r="A9" s="7" t="s">
        <v>7</v>
      </c>
      <c r="B9" s="8"/>
      <c r="C9" s="58">
        <f>Spread!B12</f>
        <v>400000</v>
      </c>
      <c r="D9" s="49">
        <f>C9/12</f>
        <v>33333.333333333336</v>
      </c>
    </row>
    <row r="10" spans="1:4" x14ac:dyDescent="0.2">
      <c r="A10" s="7" t="s">
        <v>8</v>
      </c>
      <c r="B10" s="8"/>
      <c r="C10" s="57">
        <f>Spread!B17</f>
        <v>50000</v>
      </c>
      <c r="D10" s="49">
        <f t="shared" ref="D10:D14" si="0">C10/12</f>
        <v>4166.666666666667</v>
      </c>
    </row>
    <row r="11" spans="1:4" x14ac:dyDescent="0.2">
      <c r="A11" s="7" t="s">
        <v>9</v>
      </c>
      <c r="B11" s="8"/>
      <c r="C11" s="57">
        <f>Spread!B18</f>
        <v>30000</v>
      </c>
      <c r="D11" s="49">
        <f t="shared" si="0"/>
        <v>2500</v>
      </c>
    </row>
    <row r="12" spans="1:4" x14ac:dyDescent="0.2">
      <c r="A12" s="7" t="s">
        <v>10</v>
      </c>
      <c r="B12" s="8"/>
      <c r="C12" s="57">
        <f>Spread!B19</f>
        <v>0</v>
      </c>
      <c r="D12" s="49">
        <f t="shared" si="0"/>
        <v>0</v>
      </c>
    </row>
    <row r="13" spans="1:4" x14ac:dyDescent="0.2">
      <c r="A13" s="7" t="s">
        <v>11</v>
      </c>
      <c r="B13" s="8"/>
      <c r="C13" s="16"/>
      <c r="D13" s="15"/>
    </row>
    <row r="14" spans="1:4" x14ac:dyDescent="0.2">
      <c r="A14" s="7" t="s">
        <v>12</v>
      </c>
      <c r="B14" s="8"/>
      <c r="C14" s="59">
        <v>0</v>
      </c>
      <c r="D14" s="50">
        <f t="shared" si="0"/>
        <v>0</v>
      </c>
    </row>
    <row r="15" spans="1:4" x14ac:dyDescent="0.2">
      <c r="A15" s="7"/>
      <c r="B15" s="8"/>
      <c r="C15" s="17"/>
      <c r="D15" s="49">
        <f>SUM(D8:D14)</f>
        <v>40000</v>
      </c>
    </row>
    <row r="16" spans="1:4" x14ac:dyDescent="0.2">
      <c r="A16" s="7"/>
      <c r="B16" s="8"/>
      <c r="C16" s="8"/>
      <c r="D16" s="51">
        <v>2.5</v>
      </c>
    </row>
    <row r="17" spans="1:8" x14ac:dyDescent="0.2">
      <c r="A17" s="11" t="s">
        <v>13</v>
      </c>
      <c r="B17" s="8"/>
      <c r="C17" s="18" t="s">
        <v>14</v>
      </c>
      <c r="D17" s="48">
        <f>D15*D16</f>
        <v>100000</v>
      </c>
    </row>
    <row r="18" spans="1:8" x14ac:dyDescent="0.2">
      <c r="A18" s="7"/>
      <c r="B18" s="8"/>
      <c r="C18" s="19"/>
      <c r="D18" s="70"/>
    </row>
    <row r="19" spans="1:8" s="23" customFormat="1" ht="13.5" thickBot="1" x14ac:dyDescent="0.25">
      <c r="A19" s="20" t="s">
        <v>15</v>
      </c>
      <c r="B19" s="21"/>
      <c r="C19" s="22" t="s">
        <v>16</v>
      </c>
      <c r="D19" s="52">
        <f>IF(D17&lt;10000000,D17,10000000)</f>
        <v>100000</v>
      </c>
    </row>
    <row r="20" spans="1:8" ht="13.5" thickTop="1" x14ac:dyDescent="0.2">
      <c r="A20" s="7"/>
      <c r="B20" s="8"/>
      <c r="C20" s="8"/>
      <c r="D20" s="12"/>
    </row>
    <row r="21" spans="1:8" x14ac:dyDescent="0.2">
      <c r="A21" s="11" t="s">
        <v>150</v>
      </c>
      <c r="B21" s="24"/>
      <c r="C21" s="8"/>
      <c r="D21" s="12"/>
    </row>
    <row r="22" spans="1:8" x14ac:dyDescent="0.2">
      <c r="A22" s="7" t="s">
        <v>17</v>
      </c>
      <c r="B22" s="8"/>
      <c r="C22" s="8"/>
      <c r="D22" s="12"/>
    </row>
    <row r="23" spans="1:8" x14ac:dyDescent="0.2">
      <c r="A23" s="7" t="s">
        <v>18</v>
      </c>
      <c r="B23" s="8"/>
      <c r="C23" s="8"/>
      <c r="D23" s="12"/>
    </row>
    <row r="24" spans="1:8" x14ac:dyDescent="0.2">
      <c r="A24" s="7" t="s">
        <v>19</v>
      </c>
      <c r="B24" s="8"/>
      <c r="C24" s="8"/>
      <c r="D24" s="12"/>
    </row>
    <row r="25" spans="1:8" x14ac:dyDescent="0.2">
      <c r="A25" s="7" t="s">
        <v>20</v>
      </c>
      <c r="B25" s="8"/>
      <c r="C25" s="8"/>
      <c r="D25" s="12"/>
    </row>
    <row r="26" spans="1:8" x14ac:dyDescent="0.2">
      <c r="A26" s="7" t="s">
        <v>21</v>
      </c>
      <c r="B26" s="8"/>
      <c r="C26" s="8"/>
      <c r="D26" s="12"/>
    </row>
    <row r="27" spans="1:8" x14ac:dyDescent="0.2">
      <c r="A27" s="7" t="s">
        <v>22</v>
      </c>
      <c r="B27" s="8"/>
      <c r="C27" s="8"/>
      <c r="D27" s="12"/>
    </row>
    <row r="28" spans="1:8" x14ac:dyDescent="0.2">
      <c r="A28" s="7"/>
      <c r="B28" s="8"/>
      <c r="C28" s="8"/>
      <c r="D28" s="12"/>
    </row>
    <row r="29" spans="1:8" s="8" customFormat="1" ht="25.5" customHeight="1" x14ac:dyDescent="0.2">
      <c r="A29" s="234" t="s">
        <v>23</v>
      </c>
      <c r="B29" s="235"/>
      <c r="C29" s="235"/>
      <c r="D29" s="236"/>
    </row>
    <row r="30" spans="1:8" x14ac:dyDescent="0.2">
      <c r="A30" s="7"/>
      <c r="B30" s="8"/>
      <c r="C30" s="8"/>
      <c r="D30" s="12"/>
    </row>
    <row r="31" spans="1:8" x14ac:dyDescent="0.2">
      <c r="A31" s="11" t="s">
        <v>151</v>
      </c>
      <c r="B31" s="24"/>
      <c r="C31" s="8"/>
      <c r="D31" s="12"/>
      <c r="G31" s="102" t="s">
        <v>122</v>
      </c>
      <c r="H31" s="102" t="s">
        <v>123</v>
      </c>
    </row>
    <row r="32" spans="1:8" x14ac:dyDescent="0.2">
      <c r="A32" s="25" t="s">
        <v>24</v>
      </c>
      <c r="B32" s="26"/>
      <c r="C32" s="8"/>
      <c r="D32" s="56">
        <f>Wages!E7</f>
        <v>244000</v>
      </c>
      <c r="E32" s="64"/>
      <c r="G32" s="103">
        <f>IF(SUM(D32:D35)&lt;D19*0.6,SUM(D32:D35)/0.6,D19)</f>
        <v>100000</v>
      </c>
      <c r="H32" s="103">
        <f>IF(SUM(D38:D40)&gt;G32*0.4,SUM(D38:D40)-G32*0.4,0)</f>
        <v>0</v>
      </c>
    </row>
    <row r="33" spans="1:7" x14ac:dyDescent="0.2">
      <c r="A33" s="25" t="s">
        <v>95</v>
      </c>
      <c r="B33" s="26"/>
      <c r="C33" s="8"/>
      <c r="D33" s="60">
        <f>'Non-Wages'!M13</f>
        <v>27880</v>
      </c>
      <c r="E33" s="64"/>
    </row>
    <row r="34" spans="1:7" x14ac:dyDescent="0.2">
      <c r="A34" s="25" t="s">
        <v>96</v>
      </c>
      <c r="B34" s="26"/>
      <c r="C34" s="8"/>
      <c r="D34" s="60">
        <f>'Non-Wages'!M14</f>
        <v>17000</v>
      </c>
      <c r="E34" s="64"/>
    </row>
    <row r="35" spans="1:7" x14ac:dyDescent="0.2">
      <c r="A35" s="25" t="s">
        <v>143</v>
      </c>
      <c r="B35" s="26"/>
      <c r="C35" s="8"/>
      <c r="D35" s="60">
        <f>IF(AND(Wages!B4=8,Instructions!G8&gt;15384.62),15384.62,IF(AND(Wages!B4=24,Instructions!G8&gt;20833),20833,Instructions!G8))</f>
        <v>0</v>
      </c>
      <c r="E35" s="64"/>
    </row>
    <row r="36" spans="1:7" x14ac:dyDescent="0.2">
      <c r="A36" s="25" t="s">
        <v>144</v>
      </c>
      <c r="B36" s="26"/>
      <c r="C36" s="8"/>
      <c r="D36" s="56">
        <f>-Wages!F7</f>
        <v>-17846.153846153844</v>
      </c>
      <c r="E36" s="64"/>
    </row>
    <row r="37" spans="1:7" x14ac:dyDescent="0.2">
      <c r="A37" s="25" t="s">
        <v>97</v>
      </c>
      <c r="B37" s="26"/>
      <c r="C37" s="8"/>
      <c r="D37" s="56">
        <f>-Instructions!A8</f>
        <v>0</v>
      </c>
      <c r="E37" s="64"/>
    </row>
    <row r="38" spans="1:7" x14ac:dyDescent="0.2">
      <c r="A38" s="25" t="s">
        <v>25</v>
      </c>
      <c r="B38" s="26"/>
      <c r="C38" s="8"/>
      <c r="D38" s="61">
        <f>'Non-Wages'!M7</f>
        <v>34000</v>
      </c>
      <c r="E38" s="64"/>
    </row>
    <row r="39" spans="1:7" x14ac:dyDescent="0.2">
      <c r="A39" s="25" t="s">
        <v>26</v>
      </c>
      <c r="B39" s="26"/>
      <c r="C39" s="8"/>
      <c r="D39" s="61">
        <f>'Non-Wages'!M9+'Non-Wages'!M10+'Non-Wages'!M11+'Non-Wages'!M12</f>
        <v>5440</v>
      </c>
      <c r="E39" s="64"/>
    </row>
    <row r="40" spans="1:7" s="28" customFormat="1" ht="15" customHeight="1" x14ac:dyDescent="0.25">
      <c r="A40" s="67" t="s">
        <v>27</v>
      </c>
      <c r="B40" s="68"/>
      <c r="C40" s="27"/>
      <c r="D40" s="62">
        <f>'Non-Wages'!M8</f>
        <v>0</v>
      </c>
      <c r="E40" s="101"/>
      <c r="G40" s="100"/>
    </row>
    <row r="41" spans="1:7" s="32" customFormat="1" ht="15" customHeight="1" x14ac:dyDescent="0.2">
      <c r="A41" s="29" t="s">
        <v>28</v>
      </c>
      <c r="B41" s="30"/>
      <c r="C41" s="31"/>
      <c r="D41" s="56">
        <f>MIN(SUM(D32:D40)-H32,G32)</f>
        <v>100000</v>
      </c>
    </row>
    <row r="42" spans="1:7" s="32" customFormat="1" ht="15" customHeight="1" x14ac:dyDescent="0.25">
      <c r="A42" s="29"/>
      <c r="B42" s="30"/>
      <c r="C42" s="31"/>
      <c r="D42" s="33"/>
    </row>
    <row r="43" spans="1:7" s="28" customFormat="1" ht="15" customHeight="1" x14ac:dyDescent="0.25">
      <c r="A43" s="29" t="s">
        <v>29</v>
      </c>
      <c r="B43" s="30"/>
      <c r="C43" s="27"/>
      <c r="D43" s="69"/>
    </row>
    <row r="44" spans="1:7" s="28" customFormat="1" ht="15" customHeight="1" x14ac:dyDescent="0.25">
      <c r="A44" s="67" t="s">
        <v>30</v>
      </c>
      <c r="B44" s="68"/>
      <c r="C44" s="27"/>
      <c r="D44" s="69"/>
    </row>
    <row r="45" spans="1:7" s="28" customFormat="1" ht="15" customHeight="1" x14ac:dyDescent="0.25">
      <c r="A45" s="67" t="s">
        <v>31</v>
      </c>
      <c r="B45" s="68"/>
      <c r="C45" s="27"/>
      <c r="D45" s="69"/>
    </row>
    <row r="46" spans="1:7" s="28" customFormat="1" ht="15.6" customHeight="1" x14ac:dyDescent="0.2">
      <c r="A46" s="34" t="s">
        <v>152</v>
      </c>
      <c r="B46" s="35"/>
      <c r="C46" s="74">
        <f>SUMIF(Wages!E8:E235,"&gt;0",Wages!D8:D235)</f>
        <v>8.5</v>
      </c>
      <c r="D46" s="36"/>
    </row>
    <row r="47" spans="1:7" s="28" customFormat="1" ht="15" customHeight="1" x14ac:dyDescent="0.2">
      <c r="A47" s="67" t="s">
        <v>32</v>
      </c>
      <c r="B47" s="35"/>
      <c r="C47" s="37"/>
      <c r="D47" s="36"/>
      <c r="G47" s="108"/>
    </row>
    <row r="48" spans="1:7" s="28" customFormat="1" ht="15" customHeight="1" x14ac:dyDescent="0.2">
      <c r="A48" s="67" t="s">
        <v>33</v>
      </c>
      <c r="B48" s="75">
        <f>SUMIF(Wages!H8:H235,"&gt;0",Wages!D8:D235)</f>
        <v>8.5</v>
      </c>
      <c r="C48" s="76"/>
      <c r="D48" s="36"/>
    </row>
    <row r="49" spans="1:4" s="28" customFormat="1" ht="15" customHeight="1" x14ac:dyDescent="0.2">
      <c r="A49" s="34" t="s">
        <v>34</v>
      </c>
      <c r="B49" s="75">
        <f>SUMIF(Wages!I8:I235,"&gt;0",Wages!D8:D235)</f>
        <v>0</v>
      </c>
      <c r="C49" s="74">
        <f>IF(AND(B48&gt;0,B49&gt;0),MIN(B48,B49),IF(B48=0,B49,IF(B49=0,B48)))</f>
        <v>8.5</v>
      </c>
      <c r="D49" s="71"/>
    </row>
    <row r="50" spans="1:4" s="28" customFormat="1" ht="15" customHeight="1" x14ac:dyDescent="0.2">
      <c r="A50" s="67" t="s">
        <v>35</v>
      </c>
      <c r="B50" s="27"/>
      <c r="C50" s="77">
        <f>IF(C46&gt;C49,0,1-(C46/C49))</f>
        <v>0</v>
      </c>
      <c r="D50" s="63">
        <f>D41*-C50</f>
        <v>0</v>
      </c>
    </row>
    <row r="51" spans="1:4" x14ac:dyDescent="0.2">
      <c r="A51" s="7" t="s">
        <v>36</v>
      </c>
      <c r="B51" s="8"/>
      <c r="C51" s="8"/>
      <c r="D51" s="12"/>
    </row>
    <row r="52" spans="1:4" s="23" customFormat="1" x14ac:dyDescent="0.2">
      <c r="A52" s="7" t="s">
        <v>37</v>
      </c>
      <c r="B52" s="24"/>
      <c r="C52" s="24"/>
      <c r="D52" s="38"/>
    </row>
    <row r="53" spans="1:4" s="23" customFormat="1" x14ac:dyDescent="0.2">
      <c r="A53" s="7" t="s">
        <v>38</v>
      </c>
      <c r="B53" s="35"/>
      <c r="C53" s="39"/>
      <c r="D53" s="63">
        <f>IF(AND(Wages!O236&lt;0,Wages!P236&lt;0),MAX(Wages!O236,Wages!P236),MIN(Wages!O236,Wages!P236))</f>
        <v>0</v>
      </c>
    </row>
    <row r="54" spans="1:4" x14ac:dyDescent="0.2">
      <c r="A54" s="7" t="s">
        <v>39</v>
      </c>
      <c r="B54" s="8"/>
      <c r="C54" s="40" t="s">
        <v>40</v>
      </c>
      <c r="D54" s="53">
        <f>SUM(D41:D53)</f>
        <v>100000</v>
      </c>
    </row>
    <row r="55" spans="1:4" x14ac:dyDescent="0.2">
      <c r="A55" s="7"/>
      <c r="B55" s="8"/>
      <c r="C55" s="8"/>
      <c r="D55" s="70"/>
    </row>
    <row r="56" spans="1:4" s="23" customFormat="1" ht="13.5" thickBot="1" x14ac:dyDescent="0.25">
      <c r="A56" s="11" t="s">
        <v>41</v>
      </c>
      <c r="B56" s="24"/>
      <c r="C56" s="40" t="s">
        <v>42</v>
      </c>
      <c r="D56" s="54">
        <f>IF(D54&lt;D19,D54,D19)</f>
        <v>100000</v>
      </c>
    </row>
    <row r="57" spans="1:4" s="23" customFormat="1" ht="13.5" thickTop="1" x14ac:dyDescent="0.2">
      <c r="A57" s="11"/>
      <c r="B57" s="24"/>
      <c r="C57" s="24"/>
      <c r="D57" s="72"/>
    </row>
    <row r="58" spans="1:4" s="23" customFormat="1" ht="13.5" thickBot="1" x14ac:dyDescent="0.25">
      <c r="A58" s="11" t="s">
        <v>43</v>
      </c>
      <c r="B58" s="24"/>
      <c r="C58" s="24"/>
      <c r="D58" s="54">
        <f>IF(D19&gt;D56,D19-D56,0)</f>
        <v>0</v>
      </c>
    </row>
    <row r="59" spans="1:4" ht="13.5" thickTop="1" x14ac:dyDescent="0.2">
      <c r="A59" s="7"/>
      <c r="B59" s="8"/>
      <c r="C59" s="8"/>
      <c r="D59" s="12"/>
    </row>
    <row r="60" spans="1:4" ht="30" customHeight="1" x14ac:dyDescent="0.2">
      <c r="A60" s="224" t="s">
        <v>44</v>
      </c>
      <c r="B60" s="225"/>
      <c r="C60" s="225"/>
      <c r="D60" s="226"/>
    </row>
    <row r="61" spans="1:4" s="6" customFormat="1" ht="30.6" customHeight="1" x14ac:dyDescent="0.25">
      <c r="A61" s="224" t="s">
        <v>45</v>
      </c>
      <c r="B61" s="225"/>
      <c r="C61" s="225"/>
      <c r="D61" s="226"/>
    </row>
    <row r="62" spans="1:4" x14ac:dyDescent="0.2">
      <c r="A62" s="7"/>
      <c r="B62" s="8"/>
      <c r="C62" s="8"/>
      <c r="D62" s="12"/>
    </row>
    <row r="63" spans="1:4" ht="32.450000000000003" customHeight="1" x14ac:dyDescent="0.2">
      <c r="A63" s="227" t="s">
        <v>46</v>
      </c>
      <c r="B63" s="228"/>
      <c r="C63" s="228"/>
      <c r="D63" s="229"/>
    </row>
  </sheetData>
  <sheetProtection selectLockedCells="1"/>
  <mergeCells count="8">
    <mergeCell ref="A61:D61"/>
    <mergeCell ref="A63:D63"/>
    <mergeCell ref="A1:D1"/>
    <mergeCell ref="B2:D2"/>
    <mergeCell ref="A4:D4"/>
    <mergeCell ref="A29:D29"/>
    <mergeCell ref="A60:D60"/>
    <mergeCell ref="B3:D3"/>
  </mergeCells>
  <conditionalFormatting sqref="D35">
    <cfRule type="cellIs" dxfId="2" priority="1" operator="greaterThan">
      <formula>15384</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K13" sqref="K13"/>
    </sheetView>
  </sheetViews>
  <sheetFormatPr defaultRowHeight="15" x14ac:dyDescent="0.25"/>
  <cols>
    <col min="1" max="1" width="21.7109375" customWidth="1"/>
    <col min="2" max="2" width="18.42578125" customWidth="1"/>
    <col min="3" max="3" width="18.28515625" customWidth="1"/>
    <col min="4" max="4" width="18.42578125" customWidth="1"/>
    <col min="5" max="5" width="20.140625" bestFit="1" customWidth="1"/>
  </cols>
  <sheetData>
    <row r="1" spans="1:9" x14ac:dyDescent="0.25">
      <c r="A1" t="s">
        <v>64</v>
      </c>
      <c r="B1" s="238"/>
      <c r="C1" s="238"/>
      <c r="D1" s="238"/>
      <c r="E1" s="238"/>
      <c r="F1" s="144"/>
      <c r="G1" s="144"/>
      <c r="H1" s="144"/>
      <c r="I1" s="144"/>
    </row>
    <row r="2" spans="1:9" x14ac:dyDescent="0.25">
      <c r="A2" t="s">
        <v>65</v>
      </c>
      <c r="B2" s="238"/>
      <c r="C2" s="238"/>
      <c r="D2" s="238"/>
      <c r="E2" s="238"/>
      <c r="F2" s="144"/>
      <c r="G2" s="144"/>
      <c r="H2" s="144"/>
      <c r="I2" s="144"/>
    </row>
    <row r="3" spans="1:9" x14ac:dyDescent="0.25">
      <c r="A3" t="s">
        <v>66</v>
      </c>
      <c r="B3" s="238"/>
      <c r="C3" s="238"/>
    </row>
    <row r="4" spans="1:9" x14ac:dyDescent="0.25">
      <c r="B4" t="s">
        <v>67</v>
      </c>
      <c r="C4" t="s">
        <v>68</v>
      </c>
      <c r="D4" t="s">
        <v>69</v>
      </c>
      <c r="E4" t="s">
        <v>70</v>
      </c>
    </row>
    <row r="5" spans="1:9" x14ac:dyDescent="0.25">
      <c r="A5" t="s">
        <v>71</v>
      </c>
    </row>
    <row r="6" spans="1:9" x14ac:dyDescent="0.25">
      <c r="A6" t="s">
        <v>72</v>
      </c>
      <c r="B6" s="41">
        <v>400000</v>
      </c>
      <c r="C6" s="41"/>
      <c r="D6" s="41"/>
      <c r="E6" s="41"/>
    </row>
    <row r="7" spans="1:9" x14ac:dyDescent="0.25">
      <c r="B7" s="41"/>
      <c r="C7" s="41"/>
      <c r="D7" s="41"/>
      <c r="E7" s="41"/>
    </row>
    <row r="8" spans="1:9" x14ac:dyDescent="0.25">
      <c r="A8" t="s">
        <v>73</v>
      </c>
      <c r="B8" s="41">
        <f>SUM(B6:E6)</f>
        <v>400000</v>
      </c>
      <c r="C8" s="41"/>
      <c r="D8" s="41"/>
      <c r="E8" s="41"/>
    </row>
    <row r="9" spans="1:9" x14ac:dyDescent="0.25">
      <c r="C9" s="144"/>
      <c r="D9" s="144" t="s">
        <v>74</v>
      </c>
      <c r="E9" t="s">
        <v>94</v>
      </c>
    </row>
    <row r="10" spans="1:9" x14ac:dyDescent="0.25">
      <c r="A10" t="s">
        <v>75</v>
      </c>
      <c r="B10" s="41">
        <f>B8</f>
        <v>400000</v>
      </c>
      <c r="C10" s="41"/>
      <c r="D10" s="41">
        <v>0</v>
      </c>
      <c r="E10" s="65">
        <v>0</v>
      </c>
    </row>
    <row r="11" spans="1:9" x14ac:dyDescent="0.25">
      <c r="A11" t="s">
        <v>76</v>
      </c>
      <c r="B11" s="66">
        <v>0</v>
      </c>
    </row>
    <row r="12" spans="1:9" x14ac:dyDescent="0.25">
      <c r="A12" t="s">
        <v>77</v>
      </c>
      <c r="B12" s="41">
        <f>B10-B11</f>
        <v>400000</v>
      </c>
    </row>
    <row r="13" spans="1:9" x14ac:dyDescent="0.25">
      <c r="B13" s="41"/>
    </row>
    <row r="14" spans="1:9" x14ac:dyDescent="0.25">
      <c r="A14" s="42" t="s">
        <v>78</v>
      </c>
      <c r="B14" s="43">
        <v>0</v>
      </c>
      <c r="D14" t="s">
        <v>87</v>
      </c>
      <c r="E14" s="55">
        <f>+IF(B25&lt;350000,B25*0.05,IF(B25&lt;2000000,B25*0.03,B25*0.01))</f>
        <v>5000</v>
      </c>
    </row>
    <row r="15" spans="1:9" x14ac:dyDescent="0.25">
      <c r="A15" s="42" t="s">
        <v>79</v>
      </c>
      <c r="B15" s="43">
        <v>0</v>
      </c>
    </row>
    <row r="16" spans="1:9" x14ac:dyDescent="0.25">
      <c r="A16" s="42" t="s">
        <v>80</v>
      </c>
      <c r="B16" s="43">
        <v>0</v>
      </c>
    </row>
    <row r="17" spans="1:8" x14ac:dyDescent="0.25">
      <c r="A17" s="42" t="s">
        <v>81</v>
      </c>
      <c r="B17" s="43">
        <v>50000</v>
      </c>
    </row>
    <row r="18" spans="1:8" x14ac:dyDescent="0.25">
      <c r="A18" s="42" t="s">
        <v>82</v>
      </c>
      <c r="B18" s="43">
        <v>30000</v>
      </c>
    </row>
    <row r="19" spans="1:8" x14ac:dyDescent="0.25">
      <c r="A19" s="42" t="s">
        <v>83</v>
      </c>
      <c r="B19" s="43">
        <v>0</v>
      </c>
    </row>
    <row r="20" spans="1:8" ht="17.25" x14ac:dyDescent="0.25">
      <c r="A20" s="42" t="s">
        <v>84</v>
      </c>
      <c r="B20" s="44">
        <v>0</v>
      </c>
    </row>
    <row r="21" spans="1:8" x14ac:dyDescent="0.25">
      <c r="A21" s="45" t="s">
        <v>49</v>
      </c>
      <c r="B21" s="43">
        <f>SUM(B14:B20)+B12</f>
        <v>480000</v>
      </c>
    </row>
    <row r="22" spans="1:8" x14ac:dyDescent="0.25">
      <c r="B22" s="41"/>
    </row>
    <row r="23" spans="1:8" x14ac:dyDescent="0.25">
      <c r="A23" s="42" t="s">
        <v>85</v>
      </c>
      <c r="B23" s="41">
        <f>B21/12</f>
        <v>40000</v>
      </c>
    </row>
    <row r="24" spans="1:8" x14ac:dyDescent="0.25">
      <c r="B24" s="41"/>
    </row>
    <row r="25" spans="1:8" x14ac:dyDescent="0.25">
      <c r="A25" s="46" t="s">
        <v>86</v>
      </c>
      <c r="B25" s="47">
        <f>B23*2.5</f>
        <v>100000</v>
      </c>
    </row>
    <row r="28" spans="1:8" x14ac:dyDescent="0.25">
      <c r="A28" s="239" t="s">
        <v>88</v>
      </c>
      <c r="B28" s="239"/>
      <c r="C28" s="239"/>
      <c r="D28" s="239"/>
      <c r="E28" s="239"/>
      <c r="F28" s="239"/>
      <c r="G28" s="239"/>
      <c r="H28" s="239"/>
    </row>
    <row r="29" spans="1:8" x14ac:dyDescent="0.25">
      <c r="A29" s="239"/>
      <c r="B29" s="239"/>
      <c r="C29" s="239"/>
      <c r="D29" s="239"/>
      <c r="E29" s="239"/>
      <c r="F29" s="239"/>
      <c r="G29" s="239"/>
      <c r="H29" s="239"/>
    </row>
  </sheetData>
  <mergeCells count="4">
    <mergeCell ref="B1:E1"/>
    <mergeCell ref="B2:E2"/>
    <mergeCell ref="B3:C3"/>
    <mergeCell ref="A28:H29"/>
  </mergeCells>
  <conditionalFormatting sqref="B3:C3">
    <cfRule type="containsBlanks" dxfId="1" priority="1">
      <formula>LEN(TRIM(B3))=0</formula>
    </cfRule>
  </conditionalFormatting>
  <hyperlinks>
    <hyperlink ref="E14" r:id="rId1" display="+@if(B25&lt;350000,b25*.05,IF(b25&lt;2000000,b25*.03,b25*.0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B7" sqref="B7:I7"/>
    </sheetView>
  </sheetViews>
  <sheetFormatPr defaultRowHeight="15" x14ac:dyDescent="0.25"/>
  <cols>
    <col min="1" max="1" width="3" style="106" customWidth="1"/>
  </cols>
  <sheetData>
    <row r="1" spans="1:9" x14ac:dyDescent="0.25">
      <c r="A1" s="240" t="s">
        <v>142</v>
      </c>
      <c r="B1" s="240"/>
      <c r="C1" s="240"/>
      <c r="D1" s="240"/>
      <c r="E1" s="240"/>
      <c r="F1" s="240"/>
      <c r="G1" s="240"/>
      <c r="H1" s="240"/>
      <c r="I1" s="240"/>
    </row>
    <row r="2" spans="1:9" x14ac:dyDescent="0.25">
      <c r="A2" s="105">
        <v>1</v>
      </c>
      <c r="B2" s="148"/>
      <c r="C2" s="148"/>
      <c r="D2" s="148"/>
      <c r="E2" s="148"/>
      <c r="F2" s="148"/>
      <c r="G2" s="148"/>
      <c r="H2" s="148"/>
      <c r="I2" s="148"/>
    </row>
    <row r="3" spans="1:9" x14ac:dyDescent="0.25">
      <c r="A3" s="105">
        <v>2</v>
      </c>
      <c r="B3" s="148"/>
      <c r="C3" s="148"/>
      <c r="D3" s="148"/>
      <c r="E3" s="148"/>
      <c r="F3" s="148"/>
      <c r="G3" s="148"/>
      <c r="H3" s="148"/>
      <c r="I3" s="148"/>
    </row>
    <row r="4" spans="1:9" x14ac:dyDescent="0.25">
      <c r="A4" s="105">
        <v>3</v>
      </c>
      <c r="B4" s="148"/>
      <c r="C4" s="148"/>
      <c r="D4" s="148"/>
      <c r="E4" s="148"/>
      <c r="F4" s="148"/>
      <c r="G4" s="148"/>
      <c r="H4" s="148"/>
      <c r="I4" s="148"/>
    </row>
    <row r="5" spans="1:9" x14ac:dyDescent="0.25">
      <c r="A5" s="105">
        <v>4</v>
      </c>
      <c r="B5" s="148"/>
      <c r="C5" s="148"/>
      <c r="D5" s="148"/>
      <c r="E5" s="148"/>
      <c r="F5" s="148"/>
      <c r="G5" s="148"/>
      <c r="H5" s="148"/>
      <c r="I5" s="148"/>
    </row>
    <row r="6" spans="1:9" x14ac:dyDescent="0.25">
      <c r="A6" s="105">
        <v>5</v>
      </c>
      <c r="B6" s="148"/>
      <c r="C6" s="148"/>
      <c r="D6" s="148"/>
      <c r="E6" s="148"/>
      <c r="F6" s="148"/>
      <c r="G6" s="148"/>
      <c r="H6" s="148"/>
      <c r="I6" s="148"/>
    </row>
    <row r="7" spans="1:9" x14ac:dyDescent="0.25">
      <c r="A7" s="105">
        <v>6</v>
      </c>
      <c r="B7" s="148"/>
      <c r="C7" s="148"/>
      <c r="D7" s="148"/>
      <c r="E7" s="148"/>
      <c r="F7" s="148"/>
      <c r="G7" s="148"/>
      <c r="H7" s="148"/>
      <c r="I7" s="148"/>
    </row>
    <row r="8" spans="1:9" x14ac:dyDescent="0.25">
      <c r="A8" s="105">
        <v>7</v>
      </c>
      <c r="B8" s="148"/>
      <c r="C8" s="148"/>
      <c r="D8" s="148"/>
      <c r="E8" s="148"/>
      <c r="F8" s="148"/>
      <c r="G8" s="148"/>
      <c r="H8" s="148"/>
      <c r="I8" s="148"/>
    </row>
    <row r="9" spans="1:9" x14ac:dyDescent="0.25">
      <c r="A9" s="105">
        <v>8</v>
      </c>
      <c r="B9" s="148"/>
      <c r="C9" s="148"/>
      <c r="D9" s="148"/>
      <c r="E9" s="148"/>
      <c r="F9" s="148"/>
      <c r="G9" s="148"/>
      <c r="H9" s="148"/>
      <c r="I9" s="148"/>
    </row>
    <row r="10" spans="1:9" x14ac:dyDescent="0.25">
      <c r="A10" s="105">
        <v>9</v>
      </c>
      <c r="B10" s="148"/>
      <c r="C10" s="148"/>
      <c r="D10" s="148"/>
      <c r="E10" s="148"/>
      <c r="F10" s="148"/>
      <c r="G10" s="148"/>
      <c r="H10" s="148"/>
      <c r="I10" s="148"/>
    </row>
    <row r="11" spans="1:9" x14ac:dyDescent="0.25">
      <c r="A11" s="105">
        <v>10</v>
      </c>
      <c r="B11" s="148"/>
      <c r="C11" s="148"/>
      <c r="D11" s="148"/>
      <c r="E11" s="148"/>
      <c r="F11" s="148"/>
      <c r="G11" s="148"/>
      <c r="H11" s="148"/>
      <c r="I11" s="148"/>
    </row>
    <row r="12" spans="1:9" x14ac:dyDescent="0.25">
      <c r="A12" s="105">
        <v>11</v>
      </c>
      <c r="B12" s="148"/>
      <c r="C12" s="148"/>
      <c r="D12" s="148"/>
      <c r="E12" s="148"/>
      <c r="F12" s="148"/>
      <c r="G12" s="148"/>
      <c r="H12" s="148"/>
      <c r="I12" s="148"/>
    </row>
    <row r="13" spans="1:9" x14ac:dyDescent="0.25">
      <c r="A13" s="105">
        <v>12</v>
      </c>
      <c r="B13" s="148"/>
      <c r="C13" s="148"/>
      <c r="D13" s="148"/>
      <c r="E13" s="148"/>
      <c r="F13" s="148"/>
      <c r="G13" s="148"/>
      <c r="H13" s="148"/>
      <c r="I13" s="148"/>
    </row>
    <row r="14" spans="1:9" x14ac:dyDescent="0.25">
      <c r="A14" s="105">
        <v>13</v>
      </c>
      <c r="B14" s="148"/>
      <c r="C14" s="148"/>
      <c r="D14" s="148"/>
      <c r="E14" s="148"/>
      <c r="F14" s="148"/>
      <c r="G14" s="148"/>
      <c r="H14" s="148"/>
      <c r="I14" s="148"/>
    </row>
    <row r="15" spans="1:9" x14ac:dyDescent="0.25">
      <c r="A15" s="105">
        <v>14</v>
      </c>
      <c r="B15" s="148"/>
      <c r="C15" s="148"/>
      <c r="D15" s="148"/>
      <c r="E15" s="148"/>
      <c r="F15" s="148"/>
      <c r="G15" s="148"/>
      <c r="H15" s="148"/>
      <c r="I15" s="148"/>
    </row>
    <row r="16" spans="1:9" x14ac:dyDescent="0.25">
      <c r="A16" s="105">
        <v>15</v>
      </c>
      <c r="B16" s="148"/>
      <c r="C16" s="148"/>
      <c r="D16" s="148"/>
      <c r="E16" s="148"/>
      <c r="F16" s="148"/>
      <c r="G16" s="148"/>
      <c r="H16" s="148"/>
      <c r="I16" s="148"/>
    </row>
  </sheetData>
  <mergeCells count="16">
    <mergeCell ref="B6:I6"/>
    <mergeCell ref="B7:I7"/>
    <mergeCell ref="B8:I8"/>
    <mergeCell ref="A1:I1"/>
    <mergeCell ref="B2:I2"/>
    <mergeCell ref="B3:I3"/>
    <mergeCell ref="B4:I4"/>
    <mergeCell ref="B5:I5"/>
    <mergeCell ref="B15:I15"/>
    <mergeCell ref="B16:I16"/>
    <mergeCell ref="B9:I9"/>
    <mergeCell ref="B10:I10"/>
    <mergeCell ref="B11:I11"/>
    <mergeCell ref="B12:I12"/>
    <mergeCell ref="B13:I13"/>
    <mergeCell ref="B14:I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XFD1048576"/>
    </sheetView>
  </sheetViews>
  <sheetFormatPr defaultRowHeight="15" x14ac:dyDescent="0.25"/>
  <cols>
    <col min="1" max="1" width="21.7109375" customWidth="1"/>
    <col min="2" max="2" width="18.42578125" customWidth="1"/>
    <col min="3" max="3" width="18.28515625" customWidth="1"/>
    <col min="4" max="4" width="18.42578125" customWidth="1"/>
    <col min="5" max="5" width="20.140625" bestFit="1" customWidth="1"/>
  </cols>
  <sheetData>
    <row r="1" spans="1:9" x14ac:dyDescent="0.25">
      <c r="A1" t="s">
        <v>64</v>
      </c>
      <c r="B1" s="238"/>
      <c r="C1" s="238"/>
      <c r="D1" s="238"/>
      <c r="E1" s="238"/>
      <c r="F1" s="73"/>
      <c r="G1" s="73"/>
      <c r="H1" s="73"/>
      <c r="I1" s="73"/>
    </row>
    <row r="2" spans="1:9" x14ac:dyDescent="0.25">
      <c r="A2" t="s">
        <v>65</v>
      </c>
      <c r="B2" s="238"/>
      <c r="C2" s="238"/>
      <c r="D2" s="238"/>
      <c r="E2" s="238"/>
      <c r="F2" s="73"/>
      <c r="G2" s="73"/>
      <c r="H2" s="73"/>
      <c r="I2" s="73"/>
    </row>
    <row r="3" spans="1:9" x14ac:dyDescent="0.25">
      <c r="A3" t="s">
        <v>66</v>
      </c>
      <c r="B3" s="238"/>
      <c r="C3" s="238"/>
    </row>
    <row r="4" spans="1:9" x14ac:dyDescent="0.25">
      <c r="B4" t="s">
        <v>67</v>
      </c>
      <c r="C4" t="s">
        <v>68</v>
      </c>
      <c r="D4" t="s">
        <v>69</v>
      </c>
      <c r="E4" t="s">
        <v>70</v>
      </c>
    </row>
    <row r="5" spans="1:9" x14ac:dyDescent="0.25">
      <c r="A5" t="s">
        <v>71</v>
      </c>
    </row>
    <row r="6" spans="1:9" x14ac:dyDescent="0.25">
      <c r="A6" t="s">
        <v>72</v>
      </c>
      <c r="B6" s="41"/>
      <c r="C6" s="41"/>
      <c r="D6" s="41"/>
      <c r="E6" s="41"/>
    </row>
    <row r="7" spans="1:9" x14ac:dyDescent="0.25">
      <c r="B7" s="41"/>
      <c r="C7" s="41"/>
      <c r="D7" s="41"/>
      <c r="E7" s="41"/>
    </row>
    <row r="8" spans="1:9" x14ac:dyDescent="0.25">
      <c r="A8" t="s">
        <v>73</v>
      </c>
      <c r="B8" s="41">
        <f>SUM(B6:E6)</f>
        <v>0</v>
      </c>
      <c r="C8" s="41"/>
      <c r="D8" s="41"/>
      <c r="E8" s="41"/>
    </row>
    <row r="9" spans="1:9" x14ac:dyDescent="0.25">
      <c r="C9" s="73"/>
      <c r="D9" s="73" t="s">
        <v>74</v>
      </c>
      <c r="E9" t="s">
        <v>94</v>
      </c>
    </row>
    <row r="10" spans="1:9" x14ac:dyDescent="0.25">
      <c r="A10" t="s">
        <v>75</v>
      </c>
      <c r="B10" s="41">
        <f>B8</f>
        <v>0</v>
      </c>
      <c r="C10" s="41"/>
      <c r="D10" s="41">
        <v>0</v>
      </c>
      <c r="E10" s="65">
        <v>0</v>
      </c>
    </row>
    <row r="11" spans="1:9" x14ac:dyDescent="0.25">
      <c r="A11" t="s">
        <v>76</v>
      </c>
      <c r="B11" s="66">
        <v>0</v>
      </c>
    </row>
    <row r="12" spans="1:9" x14ac:dyDescent="0.25">
      <c r="A12" t="s">
        <v>77</v>
      </c>
      <c r="B12" s="41">
        <f>B10-B11</f>
        <v>0</v>
      </c>
    </row>
    <row r="13" spans="1:9" x14ac:dyDescent="0.25">
      <c r="B13" s="41"/>
    </row>
    <row r="14" spans="1:9" x14ac:dyDescent="0.25">
      <c r="A14" s="42" t="s">
        <v>78</v>
      </c>
      <c r="B14" s="43">
        <v>0</v>
      </c>
      <c r="D14" t="s">
        <v>87</v>
      </c>
      <c r="E14" s="55">
        <f>+IF(B25&lt;350000,B25*0.05,IF(B25&lt;2000000,B25*0.03,B25*0.01))</f>
        <v>0</v>
      </c>
    </row>
    <row r="15" spans="1:9" x14ac:dyDescent="0.25">
      <c r="A15" s="42" t="s">
        <v>79</v>
      </c>
      <c r="B15" s="43">
        <v>0</v>
      </c>
    </row>
    <row r="16" spans="1:9" x14ac:dyDescent="0.25">
      <c r="A16" s="42" t="s">
        <v>80</v>
      </c>
      <c r="B16" s="43">
        <v>0</v>
      </c>
    </row>
    <row r="17" spans="1:8" x14ac:dyDescent="0.25">
      <c r="A17" s="42" t="s">
        <v>81</v>
      </c>
      <c r="B17" s="43">
        <v>0</v>
      </c>
    </row>
    <row r="18" spans="1:8" x14ac:dyDescent="0.25">
      <c r="A18" s="42" t="s">
        <v>82</v>
      </c>
      <c r="B18" s="43">
        <v>0</v>
      </c>
    </row>
    <row r="19" spans="1:8" x14ac:dyDescent="0.25">
      <c r="A19" s="42" t="s">
        <v>83</v>
      </c>
      <c r="B19" s="43">
        <v>0</v>
      </c>
    </row>
    <row r="20" spans="1:8" ht="17.25" x14ac:dyDescent="0.25">
      <c r="A20" s="42" t="s">
        <v>84</v>
      </c>
      <c r="B20" s="44">
        <v>0</v>
      </c>
    </row>
    <row r="21" spans="1:8" x14ac:dyDescent="0.25">
      <c r="A21" s="45" t="s">
        <v>49</v>
      </c>
      <c r="B21" s="43">
        <f>SUM(B14:B20)+B12</f>
        <v>0</v>
      </c>
    </row>
    <row r="22" spans="1:8" x14ac:dyDescent="0.25">
      <c r="B22" s="41"/>
    </row>
    <row r="23" spans="1:8" x14ac:dyDescent="0.25">
      <c r="A23" s="42" t="s">
        <v>85</v>
      </c>
      <c r="B23" s="41">
        <f>B21/12</f>
        <v>0</v>
      </c>
    </row>
    <row r="24" spans="1:8" x14ac:dyDescent="0.25">
      <c r="B24" s="41"/>
    </row>
    <row r="25" spans="1:8" x14ac:dyDescent="0.25">
      <c r="A25" s="46" t="s">
        <v>86</v>
      </c>
      <c r="B25" s="47">
        <f>B23*2.5</f>
        <v>0</v>
      </c>
    </row>
    <row r="28" spans="1:8" x14ac:dyDescent="0.25">
      <c r="A28" s="239" t="s">
        <v>88</v>
      </c>
      <c r="B28" s="239"/>
      <c r="C28" s="239"/>
      <c r="D28" s="239"/>
      <c r="E28" s="239"/>
      <c r="F28" s="239"/>
      <c r="G28" s="239"/>
      <c r="H28" s="239"/>
    </row>
    <row r="29" spans="1:8" x14ac:dyDescent="0.25">
      <c r="A29" s="239"/>
      <c r="B29" s="239"/>
      <c r="C29" s="239"/>
      <c r="D29" s="239"/>
      <c r="E29" s="239"/>
      <c r="F29" s="239"/>
      <c r="G29" s="239"/>
      <c r="H29" s="239"/>
    </row>
  </sheetData>
  <mergeCells count="4">
    <mergeCell ref="B1:E1"/>
    <mergeCell ref="B2:E2"/>
    <mergeCell ref="B3:C3"/>
    <mergeCell ref="A28:H29"/>
  </mergeCells>
  <conditionalFormatting sqref="B3:C3">
    <cfRule type="containsBlanks" dxfId="0" priority="1">
      <formula>LEN(TRIM(B3))=0</formula>
    </cfRule>
  </conditionalFormatting>
  <hyperlinks>
    <hyperlink ref="E14" r:id="rId1" display="+@if(B25&lt;350000,b25*.05,IF(b25&lt;2000000,b25*.03,b25*.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Wages</vt:lpstr>
      <vt:lpstr>Non-Wages</vt:lpstr>
      <vt:lpstr>Calculator</vt:lpstr>
      <vt:lpstr>Spread</vt:lpstr>
      <vt:lpstr>Notes</vt:lpstr>
      <vt:lpstr>Blank Spread</vt:lpstr>
    </vt:vector>
  </TitlesOfParts>
  <Company>Citizens National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jbailey</dc:creator>
  <cp:lastModifiedBy>sysop</cp:lastModifiedBy>
  <cp:lastPrinted>2020-05-20T15:55:09Z</cp:lastPrinted>
  <dcterms:created xsi:type="dcterms:W3CDTF">2020-04-29T16:39:56Z</dcterms:created>
  <dcterms:modified xsi:type="dcterms:W3CDTF">2020-06-19T16:02:01Z</dcterms:modified>
</cp:coreProperties>
</file>